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activeTab="4"/>
  </bookViews>
  <sheets>
    <sheet name="2021" sheetId="8" r:id="rId1"/>
    <sheet name="2020" sheetId="6" r:id="rId2"/>
    <sheet name="2019" sheetId="5" r:id="rId3"/>
    <sheet name="2018" sheetId="4" r:id="rId4"/>
    <sheet name="2017" sheetId="7" r:id="rId5"/>
    <sheet name="2016" sheetId="2" r:id="rId6"/>
    <sheet name="2015" sheetId="3" r:id="rId7"/>
  </sheets>
  <definedNames>
    <definedName name="_xlnm.Print_Area" localSheetId="6">'2015'!$A$1:$L$67</definedName>
    <definedName name="_xlnm.Print_Area" localSheetId="5">'2016'!$A$1:$L$67</definedName>
    <definedName name="_xlnm.Print_Area" localSheetId="4">'2017'!$A$1:$L$67</definedName>
    <definedName name="_xlnm.Print_Area" localSheetId="3">'2018'!$A$1:$L$67</definedName>
    <definedName name="_xlnm.Print_Area" localSheetId="2">'2019'!$A$1:$L$67</definedName>
    <definedName name="_xlnm.Print_Area" localSheetId="1">'2020'!$A$1:$L$67</definedName>
    <definedName name="_xlnm.Print_Area" localSheetId="0">'2021'!$A$1:$L$67</definedName>
  </definedNames>
  <calcPr calcId="145621"/>
</workbook>
</file>

<file path=xl/calcChain.xml><?xml version="1.0" encoding="utf-8"?>
<calcChain xmlns="http://schemas.openxmlformats.org/spreadsheetml/2006/main">
  <c r="H24" i="7" l="1"/>
  <c r="H24" i="5"/>
  <c r="H24" i="6"/>
  <c r="H24" i="8"/>
  <c r="C27" i="8" l="1"/>
  <c r="C29" i="8"/>
  <c r="G27" i="8"/>
  <c r="F27" i="8"/>
  <c r="D34" i="8"/>
  <c r="H47" i="8"/>
  <c r="C47" i="8"/>
  <c r="L44" i="8"/>
  <c r="K44" i="8"/>
  <c r="G44" i="8"/>
  <c r="F44" i="8"/>
  <c r="C44" i="8" s="1"/>
  <c r="H39" i="8"/>
  <c r="C39" i="8"/>
  <c r="K37" i="8"/>
  <c r="H37" i="8" s="1"/>
  <c r="F37" i="8"/>
  <c r="C37" i="8"/>
  <c r="L36" i="8"/>
  <c r="K36" i="8"/>
  <c r="G36" i="8"/>
  <c r="F61" i="8" s="1"/>
  <c r="F66" i="8" s="1"/>
  <c r="F36" i="8"/>
  <c r="E61" i="8" s="1"/>
  <c r="H34" i="8"/>
  <c r="I32" i="8"/>
  <c r="H32" i="8"/>
  <c r="H29" i="8"/>
  <c r="H27" i="8"/>
  <c r="G29" i="8"/>
  <c r="F29" i="8"/>
  <c r="L25" i="8"/>
  <c r="K25" i="8"/>
  <c r="J25" i="8"/>
  <c r="I25" i="8"/>
  <c r="H25" i="8"/>
  <c r="G25" i="8"/>
  <c r="F25" i="8"/>
  <c r="F22" i="8" s="1"/>
  <c r="C22" i="8" s="1"/>
  <c r="E25" i="8"/>
  <c r="D25" i="8"/>
  <c r="L24" i="8"/>
  <c r="K22" i="8"/>
  <c r="H22" i="8" s="1"/>
  <c r="L21" i="8"/>
  <c r="K21" i="8"/>
  <c r="D34" i="7"/>
  <c r="H47" i="7"/>
  <c r="C47" i="7"/>
  <c r="L44" i="7"/>
  <c r="K44" i="7"/>
  <c r="G44" i="7"/>
  <c r="F44" i="7"/>
  <c r="C44" i="7" s="1"/>
  <c r="H39" i="7"/>
  <c r="C39" i="7"/>
  <c r="K37" i="7"/>
  <c r="H37" i="7" s="1"/>
  <c r="F37" i="7"/>
  <c r="C37" i="7"/>
  <c r="L36" i="7"/>
  <c r="G36" i="7"/>
  <c r="F61" i="7" s="1"/>
  <c r="F66" i="7" s="1"/>
  <c r="F36" i="7"/>
  <c r="E61" i="7" s="1"/>
  <c r="H34" i="7"/>
  <c r="I32" i="7"/>
  <c r="H32" i="7"/>
  <c r="H29" i="7"/>
  <c r="H27" i="7"/>
  <c r="G27" i="7"/>
  <c r="G29" i="7" s="1"/>
  <c r="F27" i="7"/>
  <c r="F29" i="7" s="1"/>
  <c r="L25" i="7"/>
  <c r="K25" i="7"/>
  <c r="J25" i="7"/>
  <c r="I25" i="7"/>
  <c r="H25" i="7"/>
  <c r="G25" i="7"/>
  <c r="E25" i="7"/>
  <c r="D25" i="7"/>
  <c r="L24" i="7"/>
  <c r="L21" i="7"/>
  <c r="L44" i="6"/>
  <c r="K44" i="6"/>
  <c r="C9" i="6"/>
  <c r="C58" i="6" s="1"/>
  <c r="G58" i="6" s="1"/>
  <c r="D9" i="6"/>
  <c r="C13" i="6"/>
  <c r="D13" i="6"/>
  <c r="C18" i="6"/>
  <c r="D18" i="6"/>
  <c r="F27" i="6"/>
  <c r="C32" i="6"/>
  <c r="D32" i="6"/>
  <c r="C34" i="6"/>
  <c r="D34" i="6"/>
  <c r="F36" i="6"/>
  <c r="C36" i="6" s="1"/>
  <c r="C27" i="6" s="1"/>
  <c r="F37" i="6"/>
  <c r="C37" i="6" s="1"/>
  <c r="G44" i="6"/>
  <c r="F44" i="6"/>
  <c r="H47" i="6"/>
  <c r="C47" i="6"/>
  <c r="H39" i="6"/>
  <c r="C39" i="6"/>
  <c r="K37" i="6"/>
  <c r="H37" i="6" s="1"/>
  <c r="L36" i="6"/>
  <c r="L24" i="6" s="1"/>
  <c r="G36" i="6"/>
  <c r="F61" i="6" s="1"/>
  <c r="F66" i="6" s="1"/>
  <c r="H34" i="6"/>
  <c r="I32" i="6"/>
  <c r="H32" i="6"/>
  <c r="H29" i="6"/>
  <c r="H27" i="6"/>
  <c r="G27" i="6"/>
  <c r="G24" i="6" s="1"/>
  <c r="L25" i="6"/>
  <c r="K25" i="6"/>
  <c r="J25" i="6"/>
  <c r="I25" i="6"/>
  <c r="H25" i="6"/>
  <c r="E25" i="6"/>
  <c r="D25" i="6"/>
  <c r="H9" i="5"/>
  <c r="I9" i="5"/>
  <c r="H13" i="5"/>
  <c r="I13" i="5"/>
  <c r="H18" i="5"/>
  <c r="H27" i="5"/>
  <c r="H29" i="5"/>
  <c r="I18" i="5"/>
  <c r="H21" i="5"/>
  <c r="H22" i="5"/>
  <c r="L21" i="5"/>
  <c r="K21" i="5"/>
  <c r="K22" i="5"/>
  <c r="L24" i="5"/>
  <c r="H32" i="5"/>
  <c r="I32" i="5"/>
  <c r="H34" i="5"/>
  <c r="H36" i="5"/>
  <c r="K36" i="5"/>
  <c r="H37" i="5"/>
  <c r="H39" i="5"/>
  <c r="H44" i="5"/>
  <c r="H47" i="5"/>
  <c r="L36" i="5"/>
  <c r="K37" i="5"/>
  <c r="H21" i="8" l="1"/>
  <c r="I18" i="8" s="1"/>
  <c r="H36" i="8"/>
  <c r="H44" i="8"/>
  <c r="F21" i="8"/>
  <c r="C36" i="8"/>
  <c r="G24" i="8"/>
  <c r="H18" i="8"/>
  <c r="I13" i="8"/>
  <c r="E66" i="8"/>
  <c r="G66" i="8" s="1"/>
  <c r="G61" i="8"/>
  <c r="K36" i="7"/>
  <c r="K22" i="7" s="1"/>
  <c r="H44" i="7"/>
  <c r="F25" i="7"/>
  <c r="F22" i="7" s="1"/>
  <c r="C36" i="7"/>
  <c r="C27" i="7" s="1"/>
  <c r="G24" i="7"/>
  <c r="E66" i="7"/>
  <c r="G66" i="7" s="1"/>
  <c r="G61" i="7"/>
  <c r="H44" i="6"/>
  <c r="K36" i="6"/>
  <c r="H36" i="6" s="1"/>
  <c r="C44" i="6"/>
  <c r="C25" i="6"/>
  <c r="C29" i="6"/>
  <c r="C24" i="6"/>
  <c r="G21" i="6"/>
  <c r="G29" i="6"/>
  <c r="G25" i="6"/>
  <c r="E61" i="6"/>
  <c r="L21" i="6"/>
  <c r="F66" i="5"/>
  <c r="E66" i="5"/>
  <c r="G58" i="5"/>
  <c r="G61" i="5"/>
  <c r="F61" i="5"/>
  <c r="E61" i="5"/>
  <c r="C58" i="5"/>
  <c r="C21" i="5"/>
  <c r="C22" i="5"/>
  <c r="C24" i="5"/>
  <c r="G21" i="5"/>
  <c r="F21" i="5"/>
  <c r="F22" i="5"/>
  <c r="G24" i="5"/>
  <c r="F27" i="5"/>
  <c r="C27" i="5"/>
  <c r="C29" i="5"/>
  <c r="C44" i="5"/>
  <c r="C36" i="5"/>
  <c r="G36" i="5"/>
  <c r="F36" i="5"/>
  <c r="C37" i="5"/>
  <c r="C39" i="5"/>
  <c r="C47" i="5"/>
  <c r="G66" i="5"/>
  <c r="G27" i="5"/>
  <c r="G29" i="5" s="1"/>
  <c r="F29" i="5"/>
  <c r="C32" i="5"/>
  <c r="J25" i="5"/>
  <c r="I25" i="5"/>
  <c r="E25" i="5"/>
  <c r="D25" i="5"/>
  <c r="J25" i="4"/>
  <c r="I25" i="4"/>
  <c r="E25" i="4"/>
  <c r="D25" i="4"/>
  <c r="L27" i="4"/>
  <c r="L21" i="4" s="1"/>
  <c r="K27" i="4"/>
  <c r="H22" i="4" s="1"/>
  <c r="H27" i="4"/>
  <c r="I32" i="4" s="1"/>
  <c r="F27" i="4"/>
  <c r="F29" i="4" s="1"/>
  <c r="C27" i="4"/>
  <c r="C25" i="4" s="1"/>
  <c r="C21" i="4"/>
  <c r="G27" i="4"/>
  <c r="G25" i="4" s="1"/>
  <c r="G66" i="4"/>
  <c r="G61" i="4"/>
  <c r="G66" i="3"/>
  <c r="G61" i="3"/>
  <c r="G58" i="3"/>
  <c r="G66" i="2"/>
  <c r="G61" i="2"/>
  <c r="G58" i="2"/>
  <c r="C25" i="8" l="1"/>
  <c r="C24" i="8"/>
  <c r="G21" i="8"/>
  <c r="C21" i="8" s="1"/>
  <c r="C34" i="8"/>
  <c r="D32" i="8"/>
  <c r="C32" i="8" s="1"/>
  <c r="H13" i="8"/>
  <c r="I9" i="8"/>
  <c r="H9" i="8" s="1"/>
  <c r="H36" i="7"/>
  <c r="H22" i="7"/>
  <c r="K21" i="7"/>
  <c r="H21" i="7" s="1"/>
  <c r="I18" i="7" s="1"/>
  <c r="C29" i="7"/>
  <c r="C25" i="7"/>
  <c r="C22" i="7"/>
  <c r="F21" i="7"/>
  <c r="C24" i="7"/>
  <c r="G21" i="7"/>
  <c r="C21" i="7" s="1"/>
  <c r="C34" i="7"/>
  <c r="D32" i="7"/>
  <c r="C32" i="7" s="1"/>
  <c r="D18" i="7" s="1"/>
  <c r="K22" i="6"/>
  <c r="F29" i="6"/>
  <c r="F25" i="6"/>
  <c r="F22" i="6" s="1"/>
  <c r="E66" i="6"/>
  <c r="G66" i="6" s="1"/>
  <c r="G61" i="6"/>
  <c r="H25" i="5"/>
  <c r="L25" i="5"/>
  <c r="K25" i="5"/>
  <c r="C25" i="5"/>
  <c r="D34" i="5"/>
  <c r="D32" i="5"/>
  <c r="C34" i="5"/>
  <c r="G25" i="5"/>
  <c r="F25" i="5"/>
  <c r="F21" i="4"/>
  <c r="C22" i="4"/>
  <c r="C24" i="4"/>
  <c r="D32" i="4"/>
  <c r="C34" i="4"/>
  <c r="C29" i="4"/>
  <c r="G29" i="4"/>
  <c r="H29" i="4"/>
  <c r="L29" i="4"/>
  <c r="F25" i="4"/>
  <c r="H25" i="4"/>
  <c r="L25" i="4"/>
  <c r="H24" i="4"/>
  <c r="K22" i="4"/>
  <c r="K21" i="4"/>
  <c r="H32" i="4"/>
  <c r="G21" i="4"/>
  <c r="F22" i="4"/>
  <c r="G24" i="4"/>
  <c r="C32" i="4"/>
  <c r="D34" i="4"/>
  <c r="K29" i="4"/>
  <c r="K25" i="4"/>
  <c r="L24" i="4"/>
  <c r="H21" i="4"/>
  <c r="D18" i="8" l="1"/>
  <c r="C18" i="8" s="1"/>
  <c r="H18" i="7"/>
  <c r="I13" i="7"/>
  <c r="C18" i="7"/>
  <c r="D13" i="7"/>
  <c r="K21" i="6"/>
  <c r="H21" i="6" s="1"/>
  <c r="I18" i="6" s="1"/>
  <c r="H18" i="6" s="1"/>
  <c r="H22" i="6"/>
  <c r="F21" i="6"/>
  <c r="C21" i="6" s="1"/>
  <c r="C22" i="6"/>
  <c r="D13" i="8" l="1"/>
  <c r="C13" i="8"/>
  <c r="D9" i="8"/>
  <c r="C9" i="8" s="1"/>
  <c r="C58" i="8" s="1"/>
  <c r="G58" i="8" s="1"/>
  <c r="H13" i="7"/>
  <c r="I9" i="7"/>
  <c r="H9" i="7" s="1"/>
  <c r="C13" i="7"/>
  <c r="D9" i="7"/>
  <c r="C9" i="7" s="1"/>
  <c r="C58" i="7" s="1"/>
  <c r="G58" i="7" s="1"/>
  <c r="I13" i="6"/>
  <c r="I9" i="6" s="1"/>
  <c r="H9" i="6" s="1"/>
  <c r="H13" i="6" l="1"/>
</calcChain>
</file>

<file path=xl/sharedStrings.xml><?xml version="1.0" encoding="utf-8"?>
<sst xmlns="http://schemas.openxmlformats.org/spreadsheetml/2006/main" count="742" uniqueCount="85">
  <si>
    <t>Баланс электрической энергии и мощности</t>
  </si>
  <si>
    <t>№ п/п</t>
  </si>
  <si>
    <t>Показатели</t>
  </si>
  <si>
    <t>Фактические данные на период, предшествующий отчётному периоду (2016 год факт)</t>
  </si>
  <si>
    <t>За год</t>
  </si>
  <si>
    <t>Электрическая энергия</t>
  </si>
  <si>
    <t>Электрическая мощность</t>
  </si>
  <si>
    <t>млн. кВтч</t>
  </si>
  <si>
    <t>МВт</t>
  </si>
  <si>
    <t>Всего</t>
  </si>
  <si>
    <t>ВН</t>
  </si>
  <si>
    <t>СН 1</t>
  </si>
  <si>
    <t>СН 2</t>
  </si>
  <si>
    <t>НН</t>
  </si>
  <si>
    <t>1</t>
  </si>
  <si>
    <t>Поступило в сеть, всего, в том числе:</t>
  </si>
  <si>
    <t>1.1</t>
  </si>
  <si>
    <t>От несетевых организаций</t>
  </si>
  <si>
    <t>1.2</t>
  </si>
  <si>
    <t>От сетевых компаний, в том числе:</t>
  </si>
  <si>
    <t>1.2.0</t>
  </si>
  <si>
    <t>1.2.1</t>
  </si>
  <si>
    <t>ООО "Башкирские распределительные электрические сети"</t>
  </si>
  <si>
    <t>Добавить ТСО</t>
  </si>
  <si>
    <t>1.3</t>
  </si>
  <si>
    <t>Поступление из смежных субъектов</t>
  </si>
  <si>
    <t>2</t>
  </si>
  <si>
    <t>Поступление в сеть на другие уровни напряжения (трансформация), в т.ч. из:</t>
  </si>
  <si>
    <t>2.1</t>
  </si>
  <si>
    <t>2.2</t>
  </si>
  <si>
    <t>2.3</t>
  </si>
  <si>
    <t>Потери, в том числе:</t>
  </si>
  <si>
    <t>3.1</t>
  </si>
  <si>
    <t>относимые на основное производство</t>
  </si>
  <si>
    <t>3.2</t>
  </si>
  <si>
    <t>относимые на сторонних потребителей</t>
  </si>
  <si>
    <t>3.0.0</t>
  </si>
  <si>
    <t>3.0.1</t>
  </si>
  <si>
    <t>ООО "Русэнергоресурс"</t>
  </si>
  <si>
    <t>Добавить организацию-продавца потерь</t>
  </si>
  <si>
    <t>4</t>
  </si>
  <si>
    <t>Расход электроэнергии на производственные и хозяйственные нужды (собственное потребление организаций, для которых оказание услуг по передаче не является основным видом деятельности)</t>
  </si>
  <si>
    <t>4.0</t>
  </si>
  <si>
    <t>4.1</t>
  </si>
  <si>
    <t>Добавить организацию-продавца</t>
  </si>
  <si>
    <t>Отпущено из сети, всего, в том числе:</t>
  </si>
  <si>
    <t>5.1</t>
  </si>
  <si>
    <t>В сети прочих сетевых компаний, в том числе:</t>
  </si>
  <si>
    <t>5.1.0</t>
  </si>
  <si>
    <t>5.1.1</t>
  </si>
  <si>
    <t>ООО "Белебеевские городские электрические сети"</t>
  </si>
  <si>
    <t>Добавить сетевую компанию</t>
  </si>
  <si>
    <t>5.2</t>
  </si>
  <si>
    <t>Сетевым компаниям, опосредованно присоединённым через сети прочих потребителей, в том числе:</t>
  </si>
  <si>
    <t>5.2.0</t>
  </si>
  <si>
    <t>5.3</t>
  </si>
  <si>
    <t>Конечным потребителям, в том числе:</t>
  </si>
  <si>
    <t>5.3.0</t>
  </si>
  <si>
    <t>5.3.1</t>
  </si>
  <si>
    <t>ООО "Энергетическая сбытовая компания Башкортостана"</t>
  </si>
  <si>
    <t>Добавить сбытовую компанию-потребителя</t>
  </si>
  <si>
    <t>5.4</t>
  </si>
  <si>
    <t>В сопредельные регионы</t>
  </si>
  <si>
    <t>Справочно: Объёмы, оплачиваемые сбытовыми организациями по единому (котловому) тарифу</t>
  </si>
  <si>
    <t>6</t>
  </si>
  <si>
    <t>Небаланс</t>
  </si>
  <si>
    <t>Информация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</t>
  </si>
  <si>
    <t>Основные показатели производственной деятельности АО "БелЗАН"</t>
  </si>
  <si>
    <t>отпуск в сеть </t>
  </si>
  <si>
    <t>Субъект РФ</t>
  </si>
  <si>
    <t>ВН (110 кВ)</t>
  </si>
  <si>
    <t>СН1 (35-27 кВ)</t>
  </si>
  <si>
    <t>СН2 (6-10 кВ)</t>
  </si>
  <si>
    <t>НН (0.4 кВ)</t>
  </si>
  <si>
    <t>г.Белебей</t>
  </si>
  <si>
    <t>отпуск из сети </t>
  </si>
  <si>
    <t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</si>
  <si>
    <t>Фактические данные на период, предшествующий отчётному периоду (2018 год факт)</t>
  </si>
  <si>
    <t>Информация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организации, млн.кВтч</t>
  </si>
  <si>
    <t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млн.кВтч</t>
  </si>
  <si>
    <t>Фактические данные на период, предшествующий отчётному периоду (2017 год факт)</t>
  </si>
  <si>
    <t>Фактические данные на период, предшествующий отчётному периоду (2015 год факт)</t>
  </si>
  <si>
    <t>Фактические данные на период, предшествующий отчётному периоду (2019 год факт)</t>
  </si>
  <si>
    <t>Фактические данные на период, предшествующий отчётному периоду (2020 год факт)</t>
  </si>
  <si>
    <t>Фактические данные на период, предшествующий отчётному периоду (2021 год 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</si>
</sst>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[$€-1]_-;\-* #,##0.00[$€-1]_-;_-* \-??[$€-1]_-"/>
    <numFmt numFmtId="165" formatCode="#,##0_);[Red]\(#,##0\)"/>
    <numFmt numFmtId="166" formatCode="\$#,##0_);[Red]&quot;($&quot;#,##0\)"/>
    <numFmt numFmtId="167" formatCode="_-* #,##0.00_р_._-;\-* #,##0.00_р_._-;_-* \-??_р_._-;_-@_-"/>
    <numFmt numFmtId="168" formatCode="0.000"/>
    <numFmt numFmtId="169" formatCode="#,##0.000"/>
  </numFmts>
  <fonts count="52" x14ac:knownFonts="1">
    <font>
      <sz val="10"/>
      <name val="Arial Cyr"/>
      <charset val="204"/>
    </font>
    <font>
      <sz val="11"/>
      <color indexed="55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Tahoma"/>
      <family val="2"/>
      <charset val="204"/>
    </font>
    <font>
      <u/>
      <sz val="9"/>
      <color indexed="31"/>
      <name val="Tahoma"/>
      <family val="2"/>
      <charset val="204"/>
    </font>
    <font>
      <b/>
      <u/>
      <sz val="9"/>
      <color indexed="31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</font>
    <font>
      <b/>
      <sz val="10"/>
      <name val="Tahoma"/>
      <family val="2"/>
      <charset val="204"/>
    </font>
    <font>
      <b/>
      <sz val="9"/>
      <color indexed="47"/>
      <name val="Tahoma"/>
      <family val="2"/>
      <charset val="204"/>
    </font>
    <font>
      <sz val="9"/>
      <color indexed="47"/>
      <name val="Tahoma"/>
      <family val="2"/>
      <charset val="204"/>
    </font>
    <font>
      <sz val="9"/>
      <color indexed="16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0"/>
      <name val="Tahoma"/>
      <family val="2"/>
      <charset val="204"/>
    </font>
    <font>
      <u/>
      <sz val="9"/>
      <color indexed="16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u/>
      <sz val="10"/>
      <color rgb="FF800080"/>
      <name val="Arial Cyr"/>
      <charset val="204"/>
    </font>
    <font>
      <u/>
      <sz val="10"/>
      <color rgb="FF0000FF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9"/>
      <color rgb="FF0000FF"/>
      <name val="Tahoma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9"/>
      <color rgb="FF0000FF"/>
      <name val="Tahoma"/>
      <family val="2"/>
      <charset val="204"/>
    </font>
    <font>
      <u/>
      <sz val="11"/>
      <color rgb="FF0000FF"/>
      <name val="Calibri"/>
      <family val="2"/>
      <charset val="204"/>
    </font>
    <font>
      <u/>
      <sz val="10"/>
      <color rgb="FF0000FF"/>
      <name val="Times New Roman Cyr"/>
      <charset val="204"/>
    </font>
    <font>
      <b/>
      <sz val="15"/>
      <color rgb="FF333399"/>
      <name val="Calibri"/>
      <family val="2"/>
      <charset val="204"/>
    </font>
    <font>
      <b/>
      <sz val="13"/>
      <color rgb="FF333399"/>
      <name val="Calibri"/>
      <family val="2"/>
      <charset val="204"/>
    </font>
    <font>
      <b/>
      <sz val="11"/>
      <color rgb="FF3333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333399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 Cyr"/>
      <family val="2"/>
      <charset val="204"/>
    </font>
    <font>
      <sz val="9"/>
      <color rgb="FFFFFFEB"/>
      <name val="Tahoma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9999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0033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4"/>
        <bgColor indexed="23"/>
      </patternFill>
    </fill>
    <fill>
      <patternFill patternType="solid">
        <fgColor indexed="19"/>
        <bgColor indexed="16"/>
      </patternFill>
    </fill>
    <fill>
      <patternFill patternType="solid">
        <fgColor indexed="14"/>
        <bgColor indexed="47"/>
      </patternFill>
    </fill>
    <fill>
      <patternFill patternType="solid">
        <fgColor indexed="35"/>
        <bgColor indexed="18"/>
      </patternFill>
    </fill>
    <fill>
      <patternFill patternType="solid">
        <fgColor indexed="23"/>
        <bgColor indexed="36"/>
      </patternFill>
    </fill>
    <fill>
      <patternFill patternType="solid">
        <fgColor indexed="16"/>
        <bgColor indexed="16"/>
      </patternFill>
    </fill>
    <fill>
      <patternFill patternType="solid">
        <fgColor indexed="38"/>
        <bgColor indexed="33"/>
      </patternFill>
    </fill>
    <fill>
      <patternFill patternType="solid">
        <fgColor rgb="FFEAEBEE"/>
        <bgColor rgb="FFE9E9E9"/>
      </patternFill>
    </fill>
    <fill>
      <patternFill patternType="solid">
        <fgColor rgb="FFFFCC99"/>
        <bgColor rgb="FFD9D9D9"/>
      </patternFill>
    </fill>
    <fill>
      <patternFill patternType="solid">
        <fgColor rgb="FFD7EAD3"/>
        <bgColor rgb="FFD3DBDB"/>
      </patternFill>
    </fill>
    <fill>
      <patternFill patternType="solid">
        <fgColor rgb="FFE3FAFD"/>
        <bgColor rgb="FFF9FAFA"/>
      </patternFill>
    </fill>
    <fill>
      <patternFill patternType="solid">
        <fgColor rgb="FFFF8080"/>
        <bgColor rgb="FFFF9966"/>
      </patternFill>
    </fill>
    <fill>
      <patternFill patternType="solid">
        <fgColor rgb="FFD9D9D9"/>
        <bgColor rgb="FFD3DBDB"/>
      </patternFill>
    </fill>
    <fill>
      <patternFill patternType="solid">
        <fgColor rgb="FF33CCCC"/>
        <bgColor rgb="FF00CCFF"/>
      </patternFill>
    </fill>
    <fill>
      <patternFill patternType="solid">
        <fgColor rgb="FFAAAAAA"/>
        <bgColor rgb="FF999999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C0"/>
      </patternFill>
    </fill>
    <fill>
      <patternFill patternType="solid">
        <fgColor rgb="FF666699"/>
        <bgColor rgb="FF808080"/>
      </patternFill>
    </fill>
    <fill>
      <patternFill patternType="solid">
        <fgColor rgb="FFFF9966"/>
        <bgColor rgb="FFFF8080"/>
      </patternFill>
    </fill>
    <fill>
      <patternFill patternType="solid">
        <fgColor rgb="FFFFFFC0"/>
        <bgColor rgb="FFFFFFCC"/>
      </patternFill>
    </fill>
    <fill>
      <patternFill patternType="solid">
        <fgColor rgb="FFFFFFEB"/>
        <bgColor rgb="FFFFFFFF"/>
      </patternFill>
    </fill>
    <fill>
      <patternFill patternType="solid">
        <fgColor rgb="FFFF99CC"/>
        <bgColor rgb="FFFF8080"/>
      </patternFill>
    </fill>
    <fill>
      <patternFill patternType="solid">
        <fgColor rgb="FFFFFFCC"/>
        <bgColor rgb="FFFFFFC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D3DBDB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 style="double">
        <color rgb="FFFF9900"/>
      </bottom>
      <diagonal/>
    </border>
  </borders>
  <cellStyleXfs count="179">
    <xf numFmtId="0" fontId="0" fillId="0" borderId="0"/>
    <xf numFmtId="0" fontId="2" fillId="0" borderId="0"/>
    <xf numFmtId="164" fontId="2" fillId="0" borderId="0"/>
    <xf numFmtId="0" fontId="3" fillId="0" borderId="0"/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0" fontId="26" fillId="9" borderId="0" applyBorder="0" applyAlignment="0" applyProtection="0"/>
    <xf numFmtId="0" fontId="26" fillId="10" borderId="0" applyBorder="0" applyAlignment="0" applyProtection="0"/>
    <xf numFmtId="0" fontId="26" fillId="11" borderId="0" applyBorder="0" applyAlignment="0" applyProtection="0"/>
    <xf numFmtId="0" fontId="26" fillId="9" borderId="0" applyBorder="0" applyAlignment="0" applyProtection="0"/>
    <xf numFmtId="0" fontId="26" fillId="12" borderId="0" applyBorder="0" applyAlignment="0" applyProtection="0"/>
    <xf numFmtId="0" fontId="26" fillId="10" borderId="0" applyBorder="0" applyAlignment="0" applyProtection="0"/>
    <xf numFmtId="0" fontId="26" fillId="9" borderId="0" applyBorder="0" applyAlignment="0" applyProtection="0"/>
    <xf numFmtId="0" fontId="26" fillId="13" borderId="0" applyBorder="0" applyAlignment="0" applyProtection="0"/>
    <xf numFmtId="0" fontId="26" fillId="11" borderId="0" applyBorder="0" applyAlignment="0" applyProtection="0"/>
    <xf numFmtId="0" fontId="26" fillId="14" borderId="0" applyBorder="0" applyAlignment="0" applyProtection="0"/>
    <xf numFmtId="0" fontId="26" fillId="12" borderId="0" applyBorder="0" applyAlignment="0" applyProtection="0"/>
    <xf numFmtId="0" fontId="26" fillId="10" borderId="0" applyBorder="0" applyAlignment="0" applyProtection="0"/>
    <xf numFmtId="0" fontId="27" fillId="15" borderId="0" applyBorder="0" applyAlignment="0" applyProtection="0"/>
    <xf numFmtId="0" fontId="27" fillId="13" borderId="0" applyBorder="0" applyAlignment="0" applyProtection="0"/>
    <xf numFmtId="0" fontId="27" fillId="11" borderId="0" applyBorder="0" applyAlignment="0" applyProtection="0"/>
    <xf numFmtId="0" fontId="27" fillId="16" borderId="0" applyBorder="0" applyAlignment="0" applyProtection="0"/>
    <xf numFmtId="0" fontId="27" fillId="15" borderId="0" applyBorder="0" applyAlignment="0" applyProtection="0"/>
    <xf numFmtId="0" fontId="27" fillId="10" borderId="0" applyBorder="0" applyAlignment="0" applyProtection="0"/>
    <xf numFmtId="0" fontId="5" fillId="0" borderId="2" applyAlignment="0">
      <protection locked="0"/>
    </xf>
    <xf numFmtId="166" fontId="24" fillId="0" borderId="0" applyBorder="0" applyAlignment="0" applyProtection="0"/>
    <xf numFmtId="0" fontId="6" fillId="0" borderId="0" applyBorder="0" applyProtection="0">
      <alignment vertical="center"/>
    </xf>
    <xf numFmtId="0" fontId="28" fillId="0" borderId="0" applyBorder="0" applyAlignment="0" applyProtection="0"/>
    <xf numFmtId="0" fontId="5" fillId="16" borderId="2" applyAlignment="0"/>
    <xf numFmtId="0" fontId="29" fillId="0" borderId="0" applyBorder="0" applyAlignment="0" applyProtection="0"/>
    <xf numFmtId="0" fontId="7" fillId="0" borderId="0" applyBorder="0" applyAlignment="0" applyProtection="0"/>
    <xf numFmtId="0" fontId="8" fillId="0" borderId="0"/>
    <xf numFmtId="0" fontId="6" fillId="0" borderId="0" applyBorder="0" applyProtection="0">
      <alignment vertical="center"/>
    </xf>
    <xf numFmtId="0" fontId="6" fillId="0" borderId="0" applyBorder="0" applyProtection="0">
      <alignment vertical="center"/>
    </xf>
    <xf numFmtId="0" fontId="9" fillId="14" borderId="3">
      <alignment horizontal="center" vertical="center"/>
    </xf>
    <xf numFmtId="0" fontId="27" fillId="15" borderId="0" applyBorder="0" applyAlignment="0" applyProtection="0"/>
    <xf numFmtId="0" fontId="27" fillId="17" borderId="0" applyBorder="0" applyAlignment="0" applyProtection="0"/>
    <xf numFmtId="0" fontId="27" fillId="18" borderId="0" applyBorder="0" applyAlignment="0" applyProtection="0"/>
    <xf numFmtId="0" fontId="27" fillId="19" borderId="0" applyBorder="0" applyAlignment="0" applyProtection="0"/>
    <xf numFmtId="0" fontId="27" fillId="15" borderId="0" applyBorder="0" applyAlignment="0" applyProtection="0"/>
    <xf numFmtId="0" fontId="27" fillId="20" borderId="0" applyBorder="0" applyAlignment="0" applyProtection="0"/>
    <xf numFmtId="0" fontId="30" fillId="10" borderId="2" applyAlignment="0" applyProtection="0"/>
    <xf numFmtId="0" fontId="30" fillId="10" borderId="2" applyAlignment="0" applyProtection="0"/>
    <xf numFmtId="0" fontId="30" fillId="10" borderId="2" applyAlignment="0" applyProtection="0"/>
    <xf numFmtId="0" fontId="31" fillId="9" borderId="4" applyAlignment="0" applyProtection="0"/>
    <xf numFmtId="0" fontId="32" fillId="9" borderId="2" applyAlignment="0" applyProtection="0"/>
    <xf numFmtId="0" fontId="33" fillId="0" borderId="0" applyBorder="0" applyAlignment="0" applyProtection="0"/>
    <xf numFmtId="0" fontId="34" fillId="0" borderId="0" applyBorder="0" applyAlignment="0" applyProtection="0"/>
    <xf numFmtId="0" fontId="33" fillId="0" borderId="0" applyBorder="0" applyAlignment="0" applyProtection="0"/>
    <xf numFmtId="0" fontId="35" fillId="0" borderId="0" applyBorder="0" applyAlignment="0" applyProtection="0"/>
    <xf numFmtId="0" fontId="36" fillId="0" borderId="0" applyBorder="0" applyAlignment="0" applyProtection="0"/>
    <xf numFmtId="0" fontId="37" fillId="0" borderId="0" applyBorder="0" applyAlignment="0" applyProtection="0"/>
    <xf numFmtId="0" fontId="29" fillId="0" borderId="0" applyBorder="0" applyAlignment="0" applyProtection="0"/>
    <xf numFmtId="0" fontId="12" fillId="0" borderId="0" applyBorder="0">
      <alignment horizontal="center" vertical="center" wrapText="1"/>
    </xf>
    <xf numFmtId="0" fontId="38" fillId="0" borderId="5" applyAlignment="0" applyProtection="0"/>
    <xf numFmtId="0" fontId="39" fillId="0" borderId="6" applyAlignment="0" applyProtection="0"/>
    <xf numFmtId="0" fontId="40" fillId="0" borderId="7" applyAlignment="0" applyProtection="0"/>
    <xf numFmtId="0" fontId="40" fillId="0" borderId="0" applyBorder="0" applyAlignment="0" applyProtection="0"/>
    <xf numFmtId="0" fontId="13" fillId="0" borderId="0" applyBorder="0">
      <alignment horizontal="center" vertical="center" wrapText="1"/>
    </xf>
    <xf numFmtId="4" fontId="14" fillId="21" borderId="0" applyBorder="0">
      <alignment horizontal="right"/>
    </xf>
    <xf numFmtId="0" fontId="41" fillId="0" borderId="8" applyAlignment="0" applyProtection="0"/>
    <xf numFmtId="0" fontId="42" fillId="16" borderId="9" applyAlignment="0" applyProtection="0"/>
    <xf numFmtId="0" fontId="43" fillId="0" borderId="0" applyBorder="0" applyAlignment="0" applyProtection="0"/>
    <xf numFmtId="0" fontId="44" fillId="10" borderId="0" applyBorder="0" applyAlignment="0" applyProtection="0"/>
    <xf numFmtId="49" fontId="14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49" fontId="14" fillId="0" borderId="0" applyBorder="0">
      <alignment vertical="top"/>
    </xf>
    <xf numFmtId="0" fontId="1" fillId="0" borderId="0"/>
    <xf numFmtId="0" fontId="24" fillId="0" borderId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5" fillId="0" borderId="0"/>
    <xf numFmtId="0" fontId="46" fillId="22" borderId="0" applyBorder="0" applyAlignment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49" fontId="14" fillId="0" borderId="0" applyBorder="0">
      <alignment vertical="top"/>
    </xf>
    <xf numFmtId="0" fontId="46" fillId="22" borderId="0" applyBorder="0" applyAlignment="0"/>
    <xf numFmtId="0" fontId="45" fillId="0" borderId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24" fillId="0" borderId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49" fontId="14" fillId="22" borderId="0" applyBorder="0">
      <alignment vertical="top"/>
    </xf>
    <xf numFmtId="0" fontId="26" fillId="0" borderId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26" fillId="0" borderId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" fillId="0" borderId="0"/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5" fillId="0" borderId="0"/>
    <xf numFmtId="0" fontId="47" fillId="23" borderId="0" applyBorder="0" applyAlignment="0" applyProtection="0"/>
    <xf numFmtId="0" fontId="48" fillId="0" borderId="0" applyBorder="0" applyAlignment="0" applyProtection="0"/>
    <xf numFmtId="0" fontId="24" fillId="24" borderId="10" applyAlignment="0" applyProtection="0"/>
    <xf numFmtId="0" fontId="49" fillId="0" borderId="11" applyAlignment="0" applyProtection="0"/>
    <xf numFmtId="0" fontId="2" fillId="0" borderId="0"/>
    <xf numFmtId="0" fontId="50" fillId="0" borderId="0" applyBorder="0" applyAlignment="0" applyProtection="0"/>
    <xf numFmtId="167" fontId="24" fillId="0" borderId="0" applyBorder="0" applyAlignment="0" applyProtection="0"/>
    <xf numFmtId="4" fontId="14" fillId="11" borderId="0" applyBorder="0">
      <alignment horizontal="right"/>
    </xf>
    <xf numFmtId="4" fontId="24" fillId="11" borderId="0" applyBorder="0">
      <alignment horizontal="right"/>
    </xf>
    <xf numFmtId="4" fontId="14" fillId="11" borderId="0" applyBorder="0">
      <alignment horizontal="right"/>
    </xf>
    <xf numFmtId="4" fontId="14" fillId="11" borderId="0" applyBorder="0">
      <alignment horizontal="right"/>
    </xf>
    <xf numFmtId="4" fontId="24" fillId="11" borderId="0" applyBorder="0">
      <alignment horizontal="right"/>
    </xf>
    <xf numFmtId="0" fontId="51" fillId="11" borderId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1" xfId="165" applyFont="1" applyBorder="1" applyAlignment="1" applyProtection="1">
      <alignment horizontal="center" vertical="center" wrapText="1"/>
    </xf>
    <xf numFmtId="0" fontId="17" fillId="4" borderId="1" xfId="160" applyFont="1" applyFill="1" applyBorder="1" applyAlignment="1" applyProtection="1">
      <alignment horizontal="center" vertical="center" wrapText="1"/>
    </xf>
    <xf numFmtId="0" fontId="18" fillId="4" borderId="1" xfId="160" applyFont="1" applyFill="1" applyBorder="1" applyAlignment="1" applyProtection="1">
      <alignment horizontal="center" vertical="center" wrapText="1"/>
    </xf>
    <xf numFmtId="49" fontId="14" fillId="6" borderId="1" xfId="165" applyNumberFormat="1" applyFont="1" applyFill="1" applyBorder="1" applyAlignment="1" applyProtection="1">
      <alignment horizontal="center" vertical="center" wrapText="1"/>
    </xf>
    <xf numFmtId="0" fontId="14" fillId="6" borderId="1" xfId="165" applyFont="1" applyFill="1" applyBorder="1" applyAlignment="1" applyProtection="1">
      <alignment vertical="center" wrapText="1"/>
    </xf>
    <xf numFmtId="4" fontId="14" fillId="2" borderId="1" xfId="165" applyNumberFormat="1" applyFont="1" applyFill="1" applyBorder="1" applyAlignment="1" applyProtection="1">
      <alignment horizontal="center" vertical="center" wrapText="1"/>
    </xf>
    <xf numFmtId="0" fontId="14" fillId="0" borderId="1" xfId="165" applyFont="1" applyBorder="1" applyAlignment="1" applyProtection="1">
      <alignment horizontal="left" vertical="center" wrapText="1" indent="1"/>
    </xf>
    <xf numFmtId="4" fontId="14" fillId="2" borderId="1" xfId="160" applyNumberFormat="1" applyFont="1" applyFill="1" applyBorder="1" applyAlignment="1" applyProtection="1">
      <alignment horizontal="center" vertical="center"/>
    </xf>
    <xf numFmtId="4" fontId="14" fillId="5" borderId="1" xfId="16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65" applyFont="1" applyBorder="1" applyAlignment="1" applyProtection="1">
      <alignment horizontal="left" vertical="center" wrapText="1" indent="2"/>
    </xf>
    <xf numFmtId="4" fontId="14" fillId="0" borderId="1" xfId="165" applyNumberFormat="1" applyFont="1" applyBorder="1" applyAlignment="1" applyProtection="1">
      <alignment horizontal="center" vertical="center" wrapText="1"/>
    </xf>
    <xf numFmtId="4" fontId="14" fillId="0" borderId="1" xfId="160" applyNumberFormat="1" applyFont="1" applyBorder="1" applyAlignment="1" applyProtection="1">
      <alignment horizontal="center" vertical="center"/>
    </xf>
    <xf numFmtId="0" fontId="19" fillId="7" borderId="1" xfId="165" applyFont="1" applyFill="1" applyBorder="1" applyAlignment="1" applyProtection="1">
      <alignment vertical="center" wrapText="1"/>
    </xf>
    <xf numFmtId="0" fontId="19" fillId="7" borderId="1" xfId="165" applyFont="1" applyFill="1" applyBorder="1" applyAlignment="1" applyProtection="1">
      <alignment horizontal="center" vertical="center" wrapText="1"/>
    </xf>
    <xf numFmtId="49" fontId="20" fillId="0" borderId="1" xfId="110" applyNumberFormat="1" applyFont="1" applyBorder="1" applyAlignment="1" applyProtection="1">
      <alignment horizontal="center" vertical="center"/>
    </xf>
    <xf numFmtId="0" fontId="14" fillId="3" borderId="1" xfId="165" applyFont="1" applyFill="1" applyBorder="1" applyAlignment="1" applyProtection="1">
      <alignment horizontal="left" vertical="center" wrapText="1" indent="3"/>
      <protection locked="0"/>
    </xf>
    <xf numFmtId="0" fontId="20" fillId="7" borderId="1" xfId="161" applyFont="1" applyFill="1" applyBorder="1" applyAlignment="1" applyProtection="1">
      <alignment vertical="center"/>
    </xf>
    <xf numFmtId="0" fontId="21" fillId="7" borderId="1" xfId="56" applyFont="1" applyFill="1" applyBorder="1" applyAlignment="1" applyProtection="1">
      <alignment horizontal="left" vertical="center" indent="1"/>
    </xf>
    <xf numFmtId="0" fontId="10" fillId="7" borderId="1" xfId="56" applyFont="1" applyFill="1" applyBorder="1" applyAlignment="1" applyProtection="1">
      <alignment horizontal="center" vertical="center"/>
    </xf>
    <xf numFmtId="4" fontId="20" fillId="2" borderId="1" xfId="163" applyNumberFormat="1" applyFont="1" applyFill="1" applyBorder="1" applyAlignment="1" applyProtection="1">
      <alignment horizontal="center" vertical="center"/>
    </xf>
    <xf numFmtId="4" fontId="20" fillId="0" borderId="1" xfId="163" applyNumberFormat="1" applyFont="1" applyBorder="1" applyAlignment="1" applyProtection="1">
      <alignment horizontal="center" vertical="center"/>
    </xf>
    <xf numFmtId="49" fontId="14" fillId="0" borderId="1" xfId="165" applyNumberFormat="1" applyFont="1" applyBorder="1" applyAlignment="1" applyProtection="1">
      <alignment horizontal="center" vertical="center" wrapText="1"/>
    </xf>
    <xf numFmtId="4" fontId="20" fillId="5" borderId="1" xfId="163" applyNumberFormat="1" applyFont="1" applyFill="1" applyBorder="1" applyAlignment="1" applyProtection="1">
      <alignment horizontal="center" vertical="center"/>
      <protection locked="0"/>
    </xf>
    <xf numFmtId="0" fontId="14" fillId="3" borderId="1" xfId="165" applyFont="1" applyFill="1" applyBorder="1" applyAlignment="1" applyProtection="1">
      <alignment horizontal="left" vertical="center" wrapText="1" indent="2"/>
      <protection locked="0"/>
    </xf>
    <xf numFmtId="4" fontId="19" fillId="0" borderId="1" xfId="165" applyNumberFormat="1" applyFont="1" applyBorder="1" applyAlignment="1" applyProtection="1">
      <alignment horizontal="center" vertical="center" wrapText="1"/>
    </xf>
    <xf numFmtId="49" fontId="19" fillId="0" borderId="1" xfId="165" applyNumberFormat="1" applyFont="1" applyBorder="1" applyAlignment="1" applyProtection="1">
      <alignment horizontal="center" vertical="center" wrapText="1"/>
    </xf>
    <xf numFmtId="0" fontId="19" fillId="0" borderId="1" xfId="165" applyFont="1" applyBorder="1" applyAlignment="1" applyProtection="1">
      <alignment horizontal="left" vertical="center" wrapText="1" indent="1"/>
    </xf>
    <xf numFmtId="0" fontId="19" fillId="0" borderId="1" xfId="165" applyFont="1" applyBorder="1" applyAlignment="1" applyProtection="1">
      <alignment vertical="center" wrapText="1"/>
    </xf>
    <xf numFmtId="0" fontId="19" fillId="0" borderId="1" xfId="165" applyFont="1" applyBorder="1" applyAlignment="1" applyProtection="1">
      <alignment horizontal="center" vertical="center" wrapText="1"/>
    </xf>
    <xf numFmtId="0" fontId="19" fillId="0" borderId="1" xfId="161" applyFont="1" applyBorder="1" applyAlignment="1" applyProtection="1">
      <alignment vertical="center"/>
    </xf>
    <xf numFmtId="0" fontId="19" fillId="0" borderId="1" xfId="0" applyFont="1" applyBorder="1"/>
    <xf numFmtId="0" fontId="22" fillId="0" borderId="1" xfId="56" applyFont="1" applyBorder="1" applyAlignment="1" applyProtection="1">
      <alignment horizontal="center" vertical="center"/>
    </xf>
    <xf numFmtId="0" fontId="20" fillId="7" borderId="1" xfId="161" applyFont="1" applyFill="1" applyBorder="1" applyAlignment="1" applyProtection="1">
      <alignment horizontal="center" vertical="center"/>
    </xf>
    <xf numFmtId="0" fontId="11" fillId="8" borderId="1" xfId="56" applyFont="1" applyFill="1" applyBorder="1" applyAlignment="1" applyProtection="1">
      <alignment horizontal="center" vertical="center"/>
    </xf>
    <xf numFmtId="0" fontId="14" fillId="0" borderId="1" xfId="165" applyFont="1" applyBorder="1" applyAlignment="1" applyProtection="1">
      <alignment horizontal="left" vertical="center" wrapText="1"/>
    </xf>
    <xf numFmtId="4" fontId="14" fillId="5" borderId="1" xfId="160" applyNumberFormat="1" applyFont="1" applyFill="1" applyBorder="1" applyAlignment="1" applyProtection="1">
      <alignment horizontal="center" vertical="center"/>
      <protection locked="0"/>
    </xf>
    <xf numFmtId="0" fontId="20" fillId="6" borderId="1" xfId="163" applyFont="1" applyFill="1" applyBorder="1" applyAlignment="1" applyProtection="1">
      <alignment vertical="center"/>
    </xf>
    <xf numFmtId="0" fontId="20" fillId="0" borderId="0" xfId="0" applyFont="1"/>
    <xf numFmtId="0" fontId="14" fillId="0" borderId="0" xfId="0" applyFont="1"/>
    <xf numFmtId="0" fontId="20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165" applyFont="1" applyBorder="1" applyAlignment="1" applyProtection="1">
      <alignment vertical="center" wrapText="1"/>
    </xf>
    <xf numFmtId="49" fontId="20" fillId="0" borderId="1" xfId="123" applyNumberFormat="1" applyFont="1" applyBorder="1" applyAlignment="1" applyProtection="1">
      <alignment horizontal="center" vertical="center"/>
    </xf>
    <xf numFmtId="0" fontId="20" fillId="7" borderId="1" xfId="162" applyFont="1" applyFill="1" applyBorder="1" applyAlignment="1" applyProtection="1">
      <alignment vertical="center"/>
    </xf>
    <xf numFmtId="0" fontId="19" fillId="0" borderId="1" xfId="162" applyFont="1" applyBorder="1" applyAlignment="1" applyProtection="1">
      <alignment vertical="center"/>
    </xf>
    <xf numFmtId="0" fontId="20" fillId="6" borderId="1" xfId="164" applyFont="1" applyFill="1" applyBorder="1" applyAlignment="1" applyProtection="1">
      <alignment vertical="center"/>
    </xf>
    <xf numFmtId="168" fontId="14" fillId="0" borderId="1" xfId="0" applyNumberFormat="1" applyFont="1" applyBorder="1" applyAlignment="1">
      <alignment horizontal="center" vertical="center"/>
    </xf>
    <xf numFmtId="169" fontId="14" fillId="0" borderId="1" xfId="0" applyNumberFormat="1" applyFont="1" applyBorder="1" applyAlignment="1">
      <alignment horizontal="center" vertical="center"/>
    </xf>
    <xf numFmtId="168" fontId="14" fillId="2" borderId="1" xfId="165" applyNumberFormat="1" applyFont="1" applyFill="1" applyBorder="1" applyAlignment="1" applyProtection="1">
      <alignment horizontal="center" vertical="center" wrapText="1"/>
    </xf>
    <xf numFmtId="168" fontId="14" fillId="2" borderId="1" xfId="160" applyNumberFormat="1" applyFont="1" applyFill="1" applyBorder="1" applyAlignment="1" applyProtection="1">
      <alignment horizontal="center" vertical="center"/>
    </xf>
    <xf numFmtId="168" fontId="14" fillId="0" borderId="1" xfId="165" applyNumberFormat="1" applyFont="1" applyBorder="1" applyAlignment="1" applyProtection="1">
      <alignment horizontal="center" vertical="center" wrapText="1"/>
    </xf>
    <xf numFmtId="168" fontId="14" fillId="0" borderId="1" xfId="160" applyNumberFormat="1" applyFont="1" applyBorder="1" applyAlignment="1" applyProtection="1">
      <alignment horizontal="center" vertical="center"/>
    </xf>
    <xf numFmtId="168" fontId="19" fillId="7" borderId="1" xfId="165" applyNumberFormat="1" applyFont="1" applyFill="1" applyBorder="1" applyAlignment="1" applyProtection="1">
      <alignment horizontal="center" vertical="center" wrapText="1"/>
    </xf>
    <xf numFmtId="168" fontId="10" fillId="7" borderId="1" xfId="56" applyNumberFormat="1" applyFont="1" applyFill="1" applyBorder="1" applyAlignment="1" applyProtection="1">
      <alignment horizontal="center" vertical="center"/>
    </xf>
    <xf numFmtId="168" fontId="20" fillId="2" borderId="1" xfId="164" applyNumberFormat="1" applyFont="1" applyFill="1" applyBorder="1" applyAlignment="1" applyProtection="1">
      <alignment horizontal="center" vertical="center"/>
    </xf>
    <xf numFmtId="168" fontId="20" fillId="0" borderId="1" xfId="164" applyNumberFormat="1" applyFont="1" applyBorder="1" applyAlignment="1" applyProtection="1">
      <alignment horizontal="center" vertical="center"/>
    </xf>
    <xf numFmtId="168" fontId="19" fillId="0" borderId="1" xfId="165" applyNumberFormat="1" applyFont="1" applyBorder="1" applyAlignment="1" applyProtection="1">
      <alignment horizontal="center" vertical="center" wrapText="1"/>
    </xf>
    <xf numFmtId="168" fontId="22" fillId="0" borderId="1" xfId="56" applyNumberFormat="1" applyFont="1" applyBorder="1" applyAlignment="1" applyProtection="1">
      <alignment horizontal="center" vertical="center"/>
    </xf>
    <xf numFmtId="168" fontId="20" fillId="7" borderId="1" xfId="162" applyNumberFormat="1" applyFont="1" applyFill="1" applyBorder="1" applyAlignment="1" applyProtection="1">
      <alignment horizontal="center" vertical="center"/>
    </xf>
    <xf numFmtId="168" fontId="11" fillId="8" borderId="1" xfId="56" applyNumberFormat="1" applyFont="1" applyFill="1" applyBorder="1" applyAlignment="1" applyProtection="1">
      <alignment horizontal="center" vertical="center"/>
    </xf>
    <xf numFmtId="168" fontId="14" fillId="5" borderId="1" xfId="160" applyNumberFormat="1" applyFont="1" applyFill="1" applyBorder="1" applyAlignment="1" applyProtection="1">
      <alignment horizontal="center" vertical="center"/>
      <protection locked="0"/>
    </xf>
    <xf numFmtId="168" fontId="14" fillId="5" borderId="1" xfId="165" applyNumberFormat="1" applyFont="1" applyFill="1" applyBorder="1" applyAlignment="1" applyProtection="1">
      <alignment horizontal="center" vertical="center" wrapText="1"/>
      <protection locked="0"/>
    </xf>
    <xf numFmtId="168" fontId="20" fillId="5" borderId="1" xfId="164" applyNumberFormat="1" applyFont="1" applyFill="1" applyBorder="1" applyAlignment="1" applyProtection="1">
      <alignment horizontal="center" vertical="center"/>
      <protection locked="0"/>
    </xf>
    <xf numFmtId="49" fontId="14" fillId="0" borderId="1" xfId="165" applyNumberFormat="1" applyFont="1" applyBorder="1" applyAlignment="1" applyProtection="1">
      <alignment horizontal="center" vertical="center" wrapText="1"/>
    </xf>
    <xf numFmtId="0" fontId="14" fillId="0" borderId="1" xfId="165" applyFont="1" applyBorder="1" applyAlignment="1" applyProtection="1">
      <alignment horizontal="center" vertical="center" wrapText="1"/>
    </xf>
    <xf numFmtId="0" fontId="14" fillId="0" borderId="1" xfId="165" applyFont="1" applyBorder="1" applyAlignment="1" applyProtection="1">
      <alignment horizontal="center" vertical="center" wrapText="1"/>
    </xf>
    <xf numFmtId="49" fontId="14" fillId="0" borderId="1" xfId="165" applyNumberFormat="1" applyFont="1" applyBorder="1" applyAlignment="1" applyProtection="1">
      <alignment horizontal="center" vertical="center" wrapText="1"/>
    </xf>
    <xf numFmtId="49" fontId="14" fillId="0" borderId="1" xfId="165" applyNumberFormat="1" applyFont="1" applyBorder="1" applyAlignment="1" applyProtection="1">
      <alignment horizontal="center" vertical="center" wrapText="1"/>
    </xf>
    <xf numFmtId="0" fontId="14" fillId="3" borderId="1" xfId="165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1" xfId="165" applyFont="1" applyBorder="1" applyAlignment="1" applyProtection="1">
      <alignment horizontal="center" vertical="center" wrapText="1"/>
    </xf>
    <xf numFmtId="0" fontId="14" fillId="6" borderId="1" xfId="165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7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Cells 2" xfId="34"/>
    <cellStyle name="Currency [0]" xfId="35"/>
    <cellStyle name="Currency2" xfId="36"/>
    <cellStyle name="Followed Hyperlink" xfId="37"/>
    <cellStyle name="Header 3" xfId="38"/>
    <cellStyle name="Hyperlink 1" xfId="39"/>
    <cellStyle name="normal" xfId="40"/>
    <cellStyle name="Normal1" xfId="41"/>
    <cellStyle name="Normal2" xfId="42"/>
    <cellStyle name="Percent1" xfId="43"/>
    <cellStyle name="Title 4" xfId="44"/>
    <cellStyle name="Акцент1" xfId="45"/>
    <cellStyle name="Акцент2" xfId="46"/>
    <cellStyle name="Акцент3" xfId="47"/>
    <cellStyle name="Акцент4" xfId="48"/>
    <cellStyle name="Акцент5" xfId="49"/>
    <cellStyle name="Акцент6" xfId="50"/>
    <cellStyle name="Ввод " xfId="51"/>
    <cellStyle name="Ввод  2" xfId="52"/>
    <cellStyle name="Ввод  3" xfId="53"/>
    <cellStyle name="Вывод" xfId="54"/>
    <cellStyle name="Вычисление" xfId="55"/>
    <cellStyle name="Гиперссылка" xfId="56" builtinId="8"/>
    <cellStyle name="Гиперссылка 2" xfId="57"/>
    <cellStyle name="Гиперссылка 2 2" xfId="58"/>
    <cellStyle name="Гиперссылка 4" xfId="59"/>
    <cellStyle name="Гиперссылка 4 2" xfId="60"/>
    <cellStyle name="Гиперссылка 4 2 2" xfId="61"/>
    <cellStyle name="Гиперссылка 4 3" xfId="62"/>
    <cellStyle name="Заголовок" xfId="63"/>
    <cellStyle name="Заголовок 1" xfId="64"/>
    <cellStyle name="Заголовок 2" xfId="65"/>
    <cellStyle name="Заголовок 3" xfId="66"/>
    <cellStyle name="Заголовок 4" xfId="67"/>
    <cellStyle name="ЗаголовокСтолбца" xfId="68"/>
    <cellStyle name="Значение" xfId="69"/>
    <cellStyle name="Итог" xfId="70"/>
    <cellStyle name="Контрольная ячейка" xfId="71"/>
    <cellStyle name="Название" xfId="72"/>
    <cellStyle name="Нейтральный" xfId="73"/>
    <cellStyle name="Обычный" xfId="0" builtinId="0"/>
    <cellStyle name="Обычный 10" xfId="74"/>
    <cellStyle name="Обычный 11 3" xfId="75"/>
    <cellStyle name="Обычный 12" xfId="76"/>
    <cellStyle name="Обычный 12 2" xfId="77"/>
    <cellStyle name="Обычный 12 3" xfId="78"/>
    <cellStyle name="Обычный 12 4" xfId="79"/>
    <cellStyle name="Обычный 12 5" xfId="80"/>
    <cellStyle name="Обычный 12_Баланс электрической энергии и мощности (1)" xfId="81"/>
    <cellStyle name="Обычный 14" xfId="82"/>
    <cellStyle name="Обычный 17 2" xfId="83"/>
    <cellStyle name="Обычный 17 3" xfId="84"/>
    <cellStyle name="Обычный 17 4" xfId="85"/>
    <cellStyle name="Обычный 17 5" xfId="86"/>
    <cellStyle name="Обычный 19" xfId="87"/>
    <cellStyle name="Обычный 2" xfId="88"/>
    <cellStyle name="Обычный 2 10" xfId="89"/>
    <cellStyle name="Обычный 2 11" xfId="90"/>
    <cellStyle name="Обычный 2 12" xfId="91"/>
    <cellStyle name="Обычный 2 13" xfId="92"/>
    <cellStyle name="Обычный 2 14" xfId="93"/>
    <cellStyle name="Обычный 2 2" xfId="94"/>
    <cellStyle name="Обычный 2 2 3" xfId="95"/>
    <cellStyle name="Обычный 2 2 3 3" xfId="96"/>
    <cellStyle name="Обычный 2 3" xfId="97"/>
    <cellStyle name="Обычный 2 4" xfId="98"/>
    <cellStyle name="Обычный 2 5" xfId="99"/>
    <cellStyle name="Обычный 2 6" xfId="100"/>
    <cellStyle name="Обычный 2 7" xfId="101"/>
    <cellStyle name="Обычный 2 8" xfId="102"/>
    <cellStyle name="Обычный 2 9" xfId="103"/>
    <cellStyle name="Обычный 2_НВВ - сети долгосрочный (15.07) - передано на оформление 2" xfId="104"/>
    <cellStyle name="Обычный 20" xfId="105"/>
    <cellStyle name="Обычный 21" xfId="106"/>
    <cellStyle name="Обычный 3" xfId="107"/>
    <cellStyle name="Обычный 3 2" xfId="108"/>
    <cellStyle name="Обычный 3 3" xfId="109"/>
    <cellStyle name="Обычный 4" xfId="110"/>
    <cellStyle name="Обычный 4 10" xfId="111"/>
    <cellStyle name="Обычный 4 11" xfId="112"/>
    <cellStyle name="Обычный 4 12" xfId="113"/>
    <cellStyle name="Обычный 4 13" xfId="114"/>
    <cellStyle name="Обычный 4 2" xfId="115"/>
    <cellStyle name="Обычный 4 3" xfId="116"/>
    <cellStyle name="Обычный 4 4" xfId="117"/>
    <cellStyle name="Обычный 4 5" xfId="118"/>
    <cellStyle name="Обычный 4 6" xfId="119"/>
    <cellStyle name="Обычный 4 7" xfId="120"/>
    <cellStyle name="Обычный 4 8" xfId="121"/>
    <cellStyle name="Обычный 4 9" xfId="122"/>
    <cellStyle name="Обычный 4_Баланс электрической энергии и мощности (1)" xfId="123"/>
    <cellStyle name="Обычный 5 10" xfId="124"/>
    <cellStyle name="Обычный 5 11" xfId="125"/>
    <cellStyle name="Обычный 5 12" xfId="126"/>
    <cellStyle name="Обычный 5 2" xfId="127"/>
    <cellStyle name="Обычный 5 3" xfId="128"/>
    <cellStyle name="Обычный 5 4" xfId="129"/>
    <cellStyle name="Обычный 5 5" xfId="130"/>
    <cellStyle name="Обычный 5 6" xfId="131"/>
    <cellStyle name="Обычный 5 7" xfId="132"/>
    <cellStyle name="Обычный 5 8" xfId="133"/>
    <cellStyle name="Обычный 5 9" xfId="134"/>
    <cellStyle name="Обычный 6 10" xfId="135"/>
    <cellStyle name="Обычный 6 11" xfId="136"/>
    <cellStyle name="Обычный 6 12" xfId="137"/>
    <cellStyle name="Обычный 6 2" xfId="138"/>
    <cellStyle name="Обычный 6 3" xfId="139"/>
    <cellStyle name="Обычный 6 4" xfId="140"/>
    <cellStyle name="Обычный 6 5" xfId="141"/>
    <cellStyle name="Обычный 6 6" xfId="142"/>
    <cellStyle name="Обычный 6 7" xfId="143"/>
    <cellStyle name="Обычный 6 8" xfId="144"/>
    <cellStyle name="Обычный 6 9" xfId="145"/>
    <cellStyle name="Обычный 7" xfId="146"/>
    <cellStyle name="Обычный 8 10" xfId="147"/>
    <cellStyle name="Обычный 8 2" xfId="148"/>
    <cellStyle name="Обычный 8 3" xfId="149"/>
    <cellStyle name="Обычный 8 4" xfId="150"/>
    <cellStyle name="Обычный 8 5" xfId="151"/>
    <cellStyle name="Обычный 8 6" xfId="152"/>
    <cellStyle name="Обычный 8 7" xfId="153"/>
    <cellStyle name="Обычный 8 8" xfId="154"/>
    <cellStyle name="Обычный 8 9" xfId="155"/>
    <cellStyle name="Обычный 9 2" xfId="156"/>
    <cellStyle name="Обычный 9 3" xfId="157"/>
    <cellStyle name="Обычный 9 4" xfId="158"/>
    <cellStyle name="Обычный 9 5" xfId="159"/>
    <cellStyle name="Обычный_FORM3.1" xfId="160"/>
    <cellStyle name="Обычный_Котёл Сбыты" xfId="161"/>
    <cellStyle name="Обычный_Котёл Сбыты_Баланс электрической энергии и мощности (1)" xfId="162"/>
    <cellStyle name="Обычный_Котёл Сети_Форма 46 - передача" xfId="163"/>
    <cellStyle name="Обычный_Котёл Сети_Форма 46 - передача_Баланс электрической энергии и мощности (1)" xfId="164"/>
    <cellStyle name="Обычный_Образец шаблона Сетевые организации" xfId="165"/>
    <cellStyle name="Плохой" xfId="166"/>
    <cellStyle name="Пояснение" xfId="167"/>
    <cellStyle name="Примечание" xfId="168"/>
    <cellStyle name="Связанная ячейка" xfId="169"/>
    <cellStyle name="Стиль 1" xfId="170"/>
    <cellStyle name="Текст предупреждения" xfId="171"/>
    <cellStyle name="Финансовый 4 2" xfId="172"/>
    <cellStyle name="Формула" xfId="173"/>
    <cellStyle name="Формула 3" xfId="174"/>
    <cellStyle name="Формула_GRES.2007.5" xfId="175"/>
    <cellStyle name="ФормулаВБ_Мониторинг инвестиций" xfId="176"/>
    <cellStyle name="ФормулаНаКонтроль" xfId="177"/>
    <cellStyle name="Хороший" xfId="17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AAAAA"/>
      <rgbColor rgb="00808080"/>
      <rgbColor rgb="00F9FAFA"/>
      <rgbColor rgb="00993366"/>
      <rgbColor rgb="00FFFFCC"/>
      <rgbColor rgb="00E3FAFD"/>
      <rgbColor rgb="00660066"/>
      <rgbColor rgb="00FF8080"/>
      <rgbColor rgb="000066CC"/>
      <rgbColor rgb="00D3DBDB"/>
      <rgbColor rgb="00000080"/>
      <rgbColor rgb="00FF00FF"/>
      <rgbColor rgb="00FFFFEB"/>
      <rgbColor rgb="0000FFFF"/>
      <rgbColor rgb="00800080"/>
      <rgbColor rgb="00800000"/>
      <rgbColor rgb="00008080"/>
      <rgbColor rgb="000000FF"/>
      <rgbColor rgb="0000CCFF"/>
      <rgbColor rgb="00EAEBEE"/>
      <rgbColor rgb="00D7EAD3"/>
      <rgbColor rgb="00FFFFC0"/>
      <rgbColor rgb="00D9D9D9"/>
      <rgbColor rgb="00FF99CC"/>
      <rgbColor rgb="00E9E9E9"/>
      <rgbColor rgb="00FFCC99"/>
      <rgbColor rgb="003366FF"/>
      <rgbColor rgb="0033CCCC"/>
      <rgbColor rgb="0099CC00"/>
      <rgbColor rgb="00FF9966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zoomScaleSheetLayoutView="100" workbookViewId="0">
      <selection activeCell="N32" sqref="N32"/>
    </sheetView>
  </sheetViews>
  <sheetFormatPr defaultRowHeight="12.75" x14ac:dyDescent="0.2"/>
  <cols>
    <col min="1" max="1" width="6.28515625" style="1" customWidth="1"/>
    <col min="2" max="2" width="53.42578125" style="1" customWidth="1"/>
    <col min="3" max="3" width="11.42578125" style="1" customWidth="1"/>
    <col min="4" max="4" width="13.5703125" style="1" customWidth="1"/>
    <col min="5" max="5" width="12.42578125" style="1" customWidth="1"/>
    <col min="6" max="6" width="10" style="1" customWidth="1"/>
    <col min="7" max="7" width="11.42578125" style="1" customWidth="1"/>
    <col min="8" max="8" width="8.42578125" style="1" customWidth="1"/>
    <col min="9" max="9" width="8.5703125" style="1" customWidth="1"/>
    <col min="10" max="10" width="8.7109375" style="1" customWidth="1"/>
    <col min="11" max="11" width="7.85546875" style="1" customWidth="1"/>
    <col min="12" max="12" width="7.7109375" style="1" customWidth="1"/>
    <col min="13" max="16384" width="9.140625" style="1"/>
  </cols>
  <sheetData>
    <row r="1" spans="1:12" ht="12.7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76" t="s">
        <v>1</v>
      </c>
      <c r="B3" s="76" t="s">
        <v>2</v>
      </c>
      <c r="C3" s="77" t="s">
        <v>84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69" t="s">
        <v>9</v>
      </c>
      <c r="D7" s="69" t="s">
        <v>10</v>
      </c>
      <c r="E7" s="69" t="s">
        <v>11</v>
      </c>
      <c r="F7" s="69" t="s">
        <v>12</v>
      </c>
      <c r="G7" s="69" t="s">
        <v>13</v>
      </c>
      <c r="H7" s="69" t="s">
        <v>9</v>
      </c>
      <c r="I7" s="69" t="s">
        <v>10</v>
      </c>
      <c r="J7" s="69" t="s">
        <v>11</v>
      </c>
      <c r="K7" s="69" t="s">
        <v>12</v>
      </c>
      <c r="L7" s="69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52">
        <f>D9</f>
        <v>104.17012800000001</v>
      </c>
      <c r="D9" s="52">
        <f>D13</f>
        <v>104.17012800000001</v>
      </c>
      <c r="E9" s="52">
        <v>0</v>
      </c>
      <c r="F9" s="52">
        <v>0</v>
      </c>
      <c r="G9" s="52">
        <v>0</v>
      </c>
      <c r="H9" s="52">
        <f>I9</f>
        <v>24.951999999999998</v>
      </c>
      <c r="I9" s="52">
        <f>I13</f>
        <v>24.951999999999998</v>
      </c>
      <c r="J9" s="52"/>
      <c r="K9" s="52"/>
      <c r="L9" s="52"/>
    </row>
    <row r="10" spans="1:12" x14ac:dyDescent="0.2">
      <c r="A10" s="70" t="s">
        <v>16</v>
      </c>
      <c r="B10" s="9" t="s">
        <v>17</v>
      </c>
      <c r="C10" s="52">
        <v>0</v>
      </c>
      <c r="D10" s="53">
        <v>0</v>
      </c>
      <c r="E10" s="53">
        <v>0</v>
      </c>
      <c r="F10" s="53">
        <v>0</v>
      </c>
      <c r="G10" s="53">
        <v>0</v>
      </c>
      <c r="H10" s="52"/>
      <c r="I10" s="65"/>
      <c r="J10" s="65"/>
      <c r="K10" s="65"/>
      <c r="L10" s="65"/>
    </row>
    <row r="11" spans="1:12" x14ac:dyDescent="0.2">
      <c r="A11" s="70"/>
      <c r="B11" s="12"/>
      <c r="C11" s="54"/>
      <c r="D11" s="55"/>
      <c r="E11" s="55"/>
      <c r="F11" s="55"/>
      <c r="G11" s="55"/>
      <c r="H11" s="54"/>
      <c r="I11" s="54"/>
      <c r="J11" s="54"/>
      <c r="K11" s="54"/>
      <c r="L11" s="54"/>
    </row>
    <row r="12" spans="1:12" x14ac:dyDescent="0.2">
      <c r="A12" s="70"/>
      <c r="B12" s="12"/>
      <c r="C12" s="54"/>
      <c r="D12" s="55"/>
      <c r="E12" s="55"/>
      <c r="F12" s="55"/>
      <c r="G12" s="55"/>
      <c r="H12" s="54"/>
      <c r="I12" s="54"/>
      <c r="J12" s="54"/>
      <c r="K12" s="54"/>
      <c r="L12" s="54"/>
    </row>
    <row r="13" spans="1:12" x14ac:dyDescent="0.2">
      <c r="A13" s="70" t="s">
        <v>18</v>
      </c>
      <c r="B13" s="9" t="s">
        <v>19</v>
      </c>
      <c r="C13" s="52">
        <f>D13</f>
        <v>104.17012800000001</v>
      </c>
      <c r="D13" s="52">
        <f>D18</f>
        <v>104.17012800000001</v>
      </c>
      <c r="E13" s="52">
        <v>0</v>
      </c>
      <c r="F13" s="52">
        <v>0</v>
      </c>
      <c r="G13" s="52">
        <v>0</v>
      </c>
      <c r="H13" s="52">
        <f>I13</f>
        <v>24.951999999999998</v>
      </c>
      <c r="I13" s="52">
        <f>I18</f>
        <v>24.951999999999998</v>
      </c>
      <c r="J13" s="52">
        <v>0</v>
      </c>
      <c r="K13" s="52">
        <v>0</v>
      </c>
      <c r="L13" s="52">
        <v>0</v>
      </c>
    </row>
    <row r="14" spans="1:12" x14ac:dyDescent="0.2">
      <c r="A14" s="70"/>
      <c r="B14" s="12"/>
      <c r="C14" s="54"/>
      <c r="D14" s="55"/>
      <c r="E14" s="55"/>
      <c r="F14" s="55"/>
      <c r="G14" s="55"/>
      <c r="H14" s="54"/>
      <c r="I14" s="54"/>
      <c r="J14" s="54"/>
      <c r="K14" s="54"/>
      <c r="L14" s="54"/>
    </row>
    <row r="15" spans="1:12" x14ac:dyDescent="0.2">
      <c r="A15" s="70"/>
      <c r="B15" s="12"/>
      <c r="C15" s="54"/>
      <c r="D15" s="55"/>
      <c r="E15" s="55"/>
      <c r="F15" s="55"/>
      <c r="G15" s="55"/>
      <c r="H15" s="54"/>
      <c r="I15" s="54"/>
      <c r="J15" s="54"/>
      <c r="K15" s="54"/>
      <c r="L15" s="54"/>
    </row>
    <row r="16" spans="1:12" x14ac:dyDescent="0.2">
      <c r="A16" s="70"/>
      <c r="B16" s="12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28" t="s">
        <v>20</v>
      </c>
      <c r="B17" s="15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22.5" x14ac:dyDescent="0.2">
      <c r="A18" s="46" t="s">
        <v>21</v>
      </c>
      <c r="B18" s="18" t="s">
        <v>22</v>
      </c>
      <c r="C18" s="52">
        <f>D18</f>
        <v>104.17012800000001</v>
      </c>
      <c r="D18" s="52">
        <f>C21+C32</f>
        <v>104.17012800000001</v>
      </c>
      <c r="E18" s="53">
        <v>0</v>
      </c>
      <c r="F18" s="53">
        <v>0</v>
      </c>
      <c r="G18" s="53">
        <v>0</v>
      </c>
      <c r="H18" s="52">
        <f>I18</f>
        <v>24.951999999999998</v>
      </c>
      <c r="I18" s="65">
        <f>H21+H32</f>
        <v>24.951999999999998</v>
      </c>
      <c r="J18" s="65"/>
      <c r="K18" s="65"/>
      <c r="L18" s="65"/>
    </row>
    <row r="19" spans="1:12" x14ac:dyDescent="0.2">
      <c r="A19" s="47"/>
      <c r="B19" s="20" t="s">
        <v>23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70" t="s">
        <v>24</v>
      </c>
      <c r="B20" s="9" t="s">
        <v>25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2">
        <v>0</v>
      </c>
      <c r="I20" s="65"/>
      <c r="J20" s="65"/>
      <c r="K20" s="65"/>
      <c r="L20" s="65"/>
    </row>
    <row r="21" spans="1:12" ht="22.5" x14ac:dyDescent="0.2">
      <c r="A21" s="6" t="s">
        <v>26</v>
      </c>
      <c r="B21" s="7" t="s">
        <v>27</v>
      </c>
      <c r="C21" s="58">
        <f>F21+G21</f>
        <v>14.084101</v>
      </c>
      <c r="D21" s="59"/>
      <c r="E21" s="58">
        <v>0</v>
      </c>
      <c r="F21" s="58">
        <f>F22</f>
        <v>14.009996000000001</v>
      </c>
      <c r="G21" s="58">
        <f>G24</f>
        <v>7.4105000000000004E-2</v>
      </c>
      <c r="H21" s="58">
        <f>K21+L21</f>
        <v>8.6620000000000008</v>
      </c>
      <c r="I21" s="59"/>
      <c r="J21" s="58">
        <v>0</v>
      </c>
      <c r="K21" s="58">
        <f>K22</f>
        <v>8.6170000000000009</v>
      </c>
      <c r="L21" s="58">
        <f>L36+L27</f>
        <v>4.4999999999999998E-2</v>
      </c>
    </row>
    <row r="22" spans="1:12" x14ac:dyDescent="0.2">
      <c r="A22" s="70" t="s">
        <v>28</v>
      </c>
      <c r="B22" s="9" t="s">
        <v>10</v>
      </c>
      <c r="C22" s="58">
        <f>F22</f>
        <v>14.009996000000001</v>
      </c>
      <c r="D22" s="59"/>
      <c r="E22" s="53">
        <v>0</v>
      </c>
      <c r="F22" s="58">
        <f>F36+F25</f>
        <v>14.009996000000001</v>
      </c>
      <c r="G22" s="59"/>
      <c r="H22" s="58">
        <f>K22</f>
        <v>8.6170000000000009</v>
      </c>
      <c r="I22" s="59"/>
      <c r="J22" s="66"/>
      <c r="K22" s="58">
        <f>K36+K25</f>
        <v>8.6170000000000009</v>
      </c>
      <c r="L22" s="59"/>
    </row>
    <row r="23" spans="1:12" x14ac:dyDescent="0.2">
      <c r="A23" s="70" t="s">
        <v>29</v>
      </c>
      <c r="B23" s="9" t="s">
        <v>11</v>
      </c>
      <c r="C23" s="58">
        <v>0</v>
      </c>
      <c r="D23" s="59"/>
      <c r="E23" s="59"/>
      <c r="F23" s="53">
        <v>0</v>
      </c>
      <c r="G23" s="53">
        <v>0</v>
      </c>
      <c r="H23" s="58">
        <v>0</v>
      </c>
      <c r="I23" s="59"/>
      <c r="J23" s="59"/>
      <c r="K23" s="66"/>
      <c r="L23" s="66"/>
    </row>
    <row r="24" spans="1:12" x14ac:dyDescent="0.2">
      <c r="A24" s="70" t="s">
        <v>30</v>
      </c>
      <c r="B24" s="9" t="s">
        <v>12</v>
      </c>
      <c r="C24" s="58">
        <f>G24</f>
        <v>7.4105000000000004E-2</v>
      </c>
      <c r="D24" s="59"/>
      <c r="E24" s="59"/>
      <c r="F24" s="59"/>
      <c r="G24" s="58">
        <f>G44+G27</f>
        <v>7.4105000000000004E-2</v>
      </c>
      <c r="H24" s="58">
        <f>L24</f>
        <v>4.4999999999999998E-2</v>
      </c>
      <c r="I24" s="59"/>
      <c r="J24" s="59"/>
      <c r="K24" s="59"/>
      <c r="L24" s="66">
        <f>L36</f>
        <v>4.4999999999999998E-2</v>
      </c>
    </row>
    <row r="25" spans="1:12" x14ac:dyDescent="0.2">
      <c r="A25" s="6">
        <v>3</v>
      </c>
      <c r="B25" s="7" t="s">
        <v>31</v>
      </c>
      <c r="C25" s="58">
        <f>C26+C27</f>
        <v>1.103</v>
      </c>
      <c r="D25" s="52">
        <f>D26+D27</f>
        <v>0</v>
      </c>
      <c r="E25" s="52">
        <f t="shared" ref="E25:L25" si="0">E26+E27</f>
        <v>0</v>
      </c>
      <c r="F25" s="52">
        <f t="shared" si="0"/>
        <v>1.0960000000000001</v>
      </c>
      <c r="G25" s="52">
        <f t="shared" si="0"/>
        <v>7.0000000000000001E-3</v>
      </c>
      <c r="H25" s="52">
        <f t="shared" si="0"/>
        <v>0</v>
      </c>
      <c r="I25" s="52">
        <f t="shared" si="0"/>
        <v>0</v>
      </c>
      <c r="J25" s="52">
        <f t="shared" si="0"/>
        <v>0</v>
      </c>
      <c r="K25" s="52">
        <f t="shared" si="0"/>
        <v>0</v>
      </c>
      <c r="L25" s="52">
        <f t="shared" si="0"/>
        <v>0</v>
      </c>
    </row>
    <row r="26" spans="1:12" x14ac:dyDescent="0.2">
      <c r="A26" s="70" t="s">
        <v>32</v>
      </c>
      <c r="B26" s="9" t="s">
        <v>33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2">
        <v>0</v>
      </c>
      <c r="I26" s="65"/>
      <c r="J26" s="65"/>
      <c r="K26" s="65"/>
      <c r="L26" s="65"/>
    </row>
    <row r="27" spans="1:12" x14ac:dyDescent="0.2">
      <c r="A27" s="70" t="s">
        <v>34</v>
      </c>
      <c r="B27" s="9" t="s">
        <v>35</v>
      </c>
      <c r="C27" s="52">
        <f>F27+G27</f>
        <v>1.103</v>
      </c>
      <c r="D27" s="53">
        <v>0</v>
      </c>
      <c r="E27" s="53">
        <v>0</v>
      </c>
      <c r="F27" s="52">
        <f>ROUND(F36*8.49%,3)</f>
        <v>1.0960000000000001</v>
      </c>
      <c r="G27" s="52">
        <f>ROUND(G36*10.49%,3)</f>
        <v>7.0000000000000001E-3</v>
      </c>
      <c r="H27" s="52">
        <f>K27+L27</f>
        <v>0</v>
      </c>
      <c r="I27" s="65"/>
      <c r="J27" s="65"/>
      <c r="K27" s="52">
        <v>0</v>
      </c>
      <c r="L27" s="52">
        <v>0</v>
      </c>
    </row>
    <row r="28" spans="1:12" x14ac:dyDescent="0.2">
      <c r="A28" s="16" t="s">
        <v>36</v>
      </c>
      <c r="B28" s="15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2">
      <c r="A29" s="46" t="s">
        <v>37</v>
      </c>
      <c r="B29" s="26" t="s">
        <v>38</v>
      </c>
      <c r="C29" s="52">
        <f>F29+G29</f>
        <v>1.103</v>
      </c>
      <c r="D29" s="53">
        <v>0</v>
      </c>
      <c r="E29" s="53">
        <v>0</v>
      </c>
      <c r="F29" s="53">
        <f>F27</f>
        <v>1.0960000000000001</v>
      </c>
      <c r="G29" s="53">
        <f>G27</f>
        <v>7.0000000000000001E-3</v>
      </c>
      <c r="H29" s="52">
        <f>K29+L29</f>
        <v>0</v>
      </c>
      <c r="I29" s="65"/>
      <c r="J29" s="65"/>
      <c r="K29" s="65">
        <v>0</v>
      </c>
      <c r="L29" s="65">
        <v>0</v>
      </c>
    </row>
    <row r="30" spans="1:12" x14ac:dyDescent="0.2">
      <c r="A30" s="47"/>
      <c r="B30" s="20" t="s">
        <v>39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x14ac:dyDescent="0.2">
      <c r="A31" s="16"/>
      <c r="B31" s="15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45" x14ac:dyDescent="0.2">
      <c r="A32" s="6" t="s">
        <v>40</v>
      </c>
      <c r="B32" s="7" t="s">
        <v>41</v>
      </c>
      <c r="C32" s="52">
        <f>D32</f>
        <v>90.086027000000001</v>
      </c>
      <c r="D32" s="52">
        <f>D34</f>
        <v>90.086027000000001</v>
      </c>
      <c r="E32" s="52">
        <v>0</v>
      </c>
      <c r="F32" s="52">
        <v>0</v>
      </c>
      <c r="G32" s="52">
        <v>0</v>
      </c>
      <c r="H32" s="52">
        <f>I32</f>
        <v>16.29</v>
      </c>
      <c r="I32" s="52">
        <f>I34</f>
        <v>16.29</v>
      </c>
      <c r="J32" s="52">
        <v>0</v>
      </c>
      <c r="K32" s="52">
        <v>0</v>
      </c>
      <c r="L32" s="52">
        <v>0</v>
      </c>
    </row>
    <row r="33" spans="1:12" x14ac:dyDescent="0.2">
      <c r="A33" s="28" t="s">
        <v>42</v>
      </c>
      <c r="B33" s="15"/>
      <c r="C33" s="56"/>
      <c r="D33" s="56"/>
      <c r="E33" s="56">
        <v>0</v>
      </c>
      <c r="F33" s="56"/>
      <c r="G33" s="56"/>
      <c r="H33" s="56"/>
      <c r="I33" s="56"/>
      <c r="J33" s="56"/>
      <c r="K33" s="56"/>
      <c r="L33" s="56"/>
    </row>
    <row r="34" spans="1:12" x14ac:dyDescent="0.2">
      <c r="A34" s="46" t="s">
        <v>43</v>
      </c>
      <c r="B34" s="26" t="s">
        <v>38</v>
      </c>
      <c r="C34" s="52">
        <f>D34</f>
        <v>90.086027000000001</v>
      </c>
      <c r="D34" s="52">
        <f>91.189027-C27</f>
        <v>90.086027000000001</v>
      </c>
      <c r="E34" s="53">
        <v>0</v>
      </c>
      <c r="F34" s="53">
        <v>0</v>
      </c>
      <c r="G34" s="53">
        <v>0</v>
      </c>
      <c r="H34" s="52">
        <f>I34</f>
        <v>16.29</v>
      </c>
      <c r="I34" s="65">
        <v>16.29</v>
      </c>
      <c r="J34" s="65"/>
      <c r="K34" s="65"/>
      <c r="L34" s="65"/>
    </row>
    <row r="35" spans="1:12" x14ac:dyDescent="0.2">
      <c r="A35" s="47"/>
      <c r="B35" s="20" t="s">
        <v>44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">
      <c r="A36" s="6">
        <v>5</v>
      </c>
      <c r="B36" s="7" t="s">
        <v>45</v>
      </c>
      <c r="C36" s="58">
        <f>F36+G36</f>
        <v>12.981101000000001</v>
      </c>
      <c r="D36" s="52">
        <v>0</v>
      </c>
      <c r="E36" s="52">
        <v>0</v>
      </c>
      <c r="F36" s="58">
        <f>SUM(F39+F47)</f>
        <v>12.913996000000001</v>
      </c>
      <c r="G36" s="58">
        <f>G47</f>
        <v>6.7104999999999998E-2</v>
      </c>
      <c r="H36" s="52">
        <f>K36+L36</f>
        <v>8.6620000000000008</v>
      </c>
      <c r="I36" s="52">
        <v>0</v>
      </c>
      <c r="J36" s="52">
        <v>0</v>
      </c>
      <c r="K36" s="52">
        <f>K37+K44</f>
        <v>8.6170000000000009</v>
      </c>
      <c r="L36" s="52">
        <f>L44</f>
        <v>4.4999999999999998E-2</v>
      </c>
    </row>
    <row r="37" spans="1:12" x14ac:dyDescent="0.2">
      <c r="A37" s="70" t="s">
        <v>46</v>
      </c>
      <c r="B37" s="9" t="s">
        <v>47</v>
      </c>
      <c r="C37" s="52">
        <f>F37</f>
        <v>5.9198240000000002</v>
      </c>
      <c r="D37" s="52">
        <v>0</v>
      </c>
      <c r="E37" s="52">
        <v>0</v>
      </c>
      <c r="F37" s="52">
        <f>F39</f>
        <v>5.9198240000000002</v>
      </c>
      <c r="G37" s="52">
        <v>0</v>
      </c>
      <c r="H37" s="52">
        <f>K37</f>
        <v>7.3090000000000002</v>
      </c>
      <c r="I37" s="52">
        <v>0</v>
      </c>
      <c r="J37" s="52">
        <v>0</v>
      </c>
      <c r="K37" s="52">
        <f>K39</f>
        <v>7.3090000000000002</v>
      </c>
      <c r="L37" s="52">
        <v>0</v>
      </c>
    </row>
    <row r="38" spans="1:12" x14ac:dyDescent="0.2">
      <c r="A38" s="28" t="s">
        <v>48</v>
      </c>
      <c r="B38" s="15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">
      <c r="A39" s="46" t="s">
        <v>49</v>
      </c>
      <c r="B39" s="26" t="s">
        <v>50</v>
      </c>
      <c r="C39" s="52">
        <f>F39</f>
        <v>5.9198240000000002</v>
      </c>
      <c r="D39" s="52">
        <v>0</v>
      </c>
      <c r="E39" s="52">
        <v>0</v>
      </c>
      <c r="F39" s="52">
        <v>5.9198240000000002</v>
      </c>
      <c r="G39" s="52">
        <v>0</v>
      </c>
      <c r="H39" s="52">
        <f>K39</f>
        <v>7.3090000000000002</v>
      </c>
      <c r="I39" s="65"/>
      <c r="J39" s="65"/>
      <c r="K39" s="65">
        <v>7.3090000000000002</v>
      </c>
      <c r="L39" s="65"/>
    </row>
    <row r="40" spans="1:12" x14ac:dyDescent="0.2">
      <c r="A40" s="47"/>
      <c r="B40" s="20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22.5" x14ac:dyDescent="0.2">
      <c r="A41" s="28" t="s">
        <v>52</v>
      </c>
      <c r="B41" s="29" t="s">
        <v>53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x14ac:dyDescent="0.2">
      <c r="A42" s="28" t="s">
        <v>54</v>
      </c>
      <c r="B42" s="3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x14ac:dyDescent="0.2">
      <c r="A43" s="48"/>
      <c r="B43" s="33" t="s">
        <v>51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2">
      <c r="A44" s="70" t="s">
        <v>55</v>
      </c>
      <c r="B44" s="9" t="s">
        <v>56</v>
      </c>
      <c r="C44" s="52">
        <f>SUM(F44+G44)</f>
        <v>7.0612769999999996</v>
      </c>
      <c r="D44" s="52">
        <v>0</v>
      </c>
      <c r="E44" s="52">
        <v>0</v>
      </c>
      <c r="F44" s="52">
        <f>F47</f>
        <v>6.9941719999999998</v>
      </c>
      <c r="G44" s="52">
        <f>G47</f>
        <v>6.7104999999999998E-2</v>
      </c>
      <c r="H44" s="52">
        <f>K44+L44</f>
        <v>1.353</v>
      </c>
      <c r="I44" s="52">
        <v>0</v>
      </c>
      <c r="J44" s="52">
        <v>0</v>
      </c>
      <c r="K44" s="52">
        <f>K47</f>
        <v>1.3080000000000001</v>
      </c>
      <c r="L44" s="52">
        <f>L47</f>
        <v>4.4999999999999998E-2</v>
      </c>
    </row>
    <row r="45" spans="1:12" x14ac:dyDescent="0.2">
      <c r="A45" s="28" t="s">
        <v>57</v>
      </c>
      <c r="B45" s="15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12.75" customHeight="1" x14ac:dyDescent="0.2">
      <c r="A46" s="71" t="s">
        <v>58</v>
      </c>
      <c r="B46" s="72" t="s">
        <v>59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">
      <c r="A47" s="71"/>
      <c r="B47" s="72"/>
      <c r="C47" s="52">
        <f>SUM(F47+G47)</f>
        <v>7.0612769999999996</v>
      </c>
      <c r="D47" s="52">
        <v>0</v>
      </c>
      <c r="E47" s="52">
        <v>0</v>
      </c>
      <c r="F47" s="52">
        <v>6.9941719999999998</v>
      </c>
      <c r="G47" s="52">
        <v>6.7104999999999998E-2</v>
      </c>
      <c r="H47" s="52">
        <f>K47+L47</f>
        <v>1.353</v>
      </c>
      <c r="I47" s="65"/>
      <c r="J47" s="65"/>
      <c r="K47" s="65">
        <v>1.3080000000000001</v>
      </c>
      <c r="L47" s="65">
        <v>4.4999999999999998E-2</v>
      </c>
    </row>
    <row r="48" spans="1:12" x14ac:dyDescent="0.2">
      <c r="A48" s="71"/>
      <c r="B48" s="72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x14ac:dyDescent="0.2">
      <c r="A49" s="47"/>
      <c r="B49" s="20" t="s">
        <v>60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x14ac:dyDescent="0.2">
      <c r="A50" s="70" t="s">
        <v>61</v>
      </c>
      <c r="B50" s="9" t="s">
        <v>62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2">
        <v>0</v>
      </c>
      <c r="I50" s="65"/>
      <c r="J50" s="65"/>
      <c r="K50" s="65"/>
      <c r="L50" s="65"/>
    </row>
    <row r="51" spans="1:12" ht="22.5" x14ac:dyDescent="0.2">
      <c r="A51" s="70"/>
      <c r="B51" s="37" t="s">
        <v>63</v>
      </c>
      <c r="C51" s="52">
        <v>0</v>
      </c>
      <c r="D51" s="64">
        <v>0</v>
      </c>
      <c r="E51" s="64">
        <v>0</v>
      </c>
      <c r="F51" s="64">
        <v>0</v>
      </c>
      <c r="G51" s="64">
        <v>0</v>
      </c>
      <c r="H51" s="52">
        <v>0</v>
      </c>
      <c r="I51" s="65"/>
      <c r="J51" s="65"/>
      <c r="K51" s="65"/>
      <c r="L51" s="65"/>
    </row>
    <row r="52" spans="1:12" x14ac:dyDescent="0.2">
      <c r="A52" s="6" t="s">
        <v>64</v>
      </c>
      <c r="B52" s="49" t="s">
        <v>65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</row>
    <row r="54" spans="1:12" ht="22.5" customHeight="1" x14ac:dyDescent="0.2">
      <c r="A54" s="73" t="s">
        <v>78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50">
        <f>C9</f>
        <v>104.17012800000001</v>
      </c>
      <c r="D58" s="50"/>
      <c r="E58" s="50"/>
      <c r="F58" s="50"/>
      <c r="G58" s="51">
        <f>SUM(C58:F58)</f>
        <v>104.17012800000001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</row>
    <row r="61" spans="1:12" x14ac:dyDescent="0.2">
      <c r="A61" s="42">
        <v>1</v>
      </c>
      <c r="B61" s="42" t="s">
        <v>74</v>
      </c>
      <c r="C61" s="43"/>
      <c r="D61" s="43"/>
      <c r="E61" s="51">
        <f>F36</f>
        <v>12.913996000000001</v>
      </c>
      <c r="F61" s="51">
        <f>G36</f>
        <v>6.7104999999999998E-2</v>
      </c>
      <c r="G61" s="51">
        <f>SUM(C61:F61)</f>
        <v>12.981101000000001</v>
      </c>
    </row>
    <row r="63" spans="1:12" ht="24" customHeight="1" x14ac:dyDescent="0.2">
      <c r="A63" s="74" t="s">
        <v>79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C64" s="45"/>
      <c r="D64" s="45"/>
      <c r="E64" s="45"/>
      <c r="F64" s="45"/>
      <c r="G64" s="45"/>
    </row>
    <row r="65" spans="1:7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</row>
    <row r="66" spans="1:7" x14ac:dyDescent="0.2">
      <c r="A66" s="42">
        <v>1</v>
      </c>
      <c r="B66" s="42" t="s">
        <v>74</v>
      </c>
      <c r="C66" s="43"/>
      <c r="D66" s="43"/>
      <c r="E66" s="51">
        <f>E61</f>
        <v>12.913996000000001</v>
      </c>
      <c r="F66" s="51">
        <f>F61</f>
        <v>6.7104999999999998E-2</v>
      </c>
      <c r="G66" s="51">
        <f>SUM(C66:F66)</f>
        <v>12.981101000000001</v>
      </c>
    </row>
  </sheetData>
  <mergeCells count="13">
    <mergeCell ref="A46:A48"/>
    <mergeCell ref="B46:B48"/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</mergeCells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3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zoomScaleSheetLayoutView="100" workbookViewId="0">
      <selection activeCell="H22" sqref="H22"/>
    </sheetView>
  </sheetViews>
  <sheetFormatPr defaultRowHeight="12.75" x14ac:dyDescent="0.2"/>
  <cols>
    <col min="1" max="1" width="6.28515625" style="1" customWidth="1"/>
    <col min="2" max="2" width="53.42578125" style="1" customWidth="1"/>
    <col min="3" max="3" width="11.42578125" style="1" customWidth="1"/>
    <col min="4" max="4" width="13.5703125" style="1" customWidth="1"/>
    <col min="5" max="5" width="12.42578125" style="1" customWidth="1"/>
    <col min="6" max="6" width="10" style="1" customWidth="1"/>
    <col min="7" max="7" width="11.42578125" style="1" customWidth="1"/>
    <col min="8" max="8" width="8.42578125" style="1" customWidth="1"/>
    <col min="9" max="9" width="8.5703125" style="1" customWidth="1"/>
    <col min="10" max="10" width="8.7109375" style="1" customWidth="1"/>
    <col min="11" max="11" width="7.85546875" style="1" customWidth="1"/>
    <col min="12" max="12" width="7.7109375" style="1" customWidth="1"/>
    <col min="13" max="16384" width="9.140625" style="1"/>
  </cols>
  <sheetData>
    <row r="1" spans="1:12" ht="12.7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76" t="s">
        <v>1</v>
      </c>
      <c r="B3" s="76" t="s">
        <v>2</v>
      </c>
      <c r="C3" s="77" t="s">
        <v>83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69" t="s">
        <v>9</v>
      </c>
      <c r="D7" s="69" t="s">
        <v>10</v>
      </c>
      <c r="E7" s="69" t="s">
        <v>11</v>
      </c>
      <c r="F7" s="69" t="s">
        <v>12</v>
      </c>
      <c r="G7" s="69" t="s">
        <v>13</v>
      </c>
      <c r="H7" s="69" t="s">
        <v>9</v>
      </c>
      <c r="I7" s="69" t="s">
        <v>10</v>
      </c>
      <c r="J7" s="69" t="s">
        <v>11</v>
      </c>
      <c r="K7" s="69" t="s">
        <v>12</v>
      </c>
      <c r="L7" s="69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52">
        <f>D9</f>
        <v>94.026722000000007</v>
      </c>
      <c r="D9" s="52">
        <f>D13</f>
        <v>94.026722000000007</v>
      </c>
      <c r="E9" s="52">
        <v>0</v>
      </c>
      <c r="F9" s="52">
        <v>0</v>
      </c>
      <c r="G9" s="52">
        <v>0</v>
      </c>
      <c r="H9" s="52">
        <f>I9</f>
        <v>21.093336000000001</v>
      </c>
      <c r="I9" s="52">
        <f>I13</f>
        <v>21.093336000000001</v>
      </c>
      <c r="J9" s="52"/>
      <c r="K9" s="52"/>
      <c r="L9" s="52"/>
    </row>
    <row r="10" spans="1:12" x14ac:dyDescent="0.2">
      <c r="A10" s="70" t="s">
        <v>16</v>
      </c>
      <c r="B10" s="9" t="s">
        <v>17</v>
      </c>
      <c r="C10" s="52">
        <v>0</v>
      </c>
      <c r="D10" s="53">
        <v>0</v>
      </c>
      <c r="E10" s="53">
        <v>0</v>
      </c>
      <c r="F10" s="53">
        <v>0</v>
      </c>
      <c r="G10" s="53">
        <v>0</v>
      </c>
      <c r="H10" s="52"/>
      <c r="I10" s="65"/>
      <c r="J10" s="65"/>
      <c r="K10" s="65"/>
      <c r="L10" s="65"/>
    </row>
    <row r="11" spans="1:12" x14ac:dyDescent="0.2">
      <c r="A11" s="70"/>
      <c r="B11" s="12"/>
      <c r="C11" s="54"/>
      <c r="D11" s="55"/>
      <c r="E11" s="55"/>
      <c r="F11" s="55"/>
      <c r="G11" s="55"/>
      <c r="H11" s="54"/>
      <c r="I11" s="54"/>
      <c r="J11" s="54"/>
      <c r="K11" s="54"/>
      <c r="L11" s="54"/>
    </row>
    <row r="12" spans="1:12" x14ac:dyDescent="0.2">
      <c r="A12" s="70"/>
      <c r="B12" s="12"/>
      <c r="C12" s="54"/>
      <c r="D12" s="55"/>
      <c r="E12" s="55"/>
      <c r="F12" s="55"/>
      <c r="G12" s="55"/>
      <c r="H12" s="54"/>
      <c r="I12" s="54"/>
      <c r="J12" s="54"/>
      <c r="K12" s="54"/>
      <c r="L12" s="54"/>
    </row>
    <row r="13" spans="1:12" x14ac:dyDescent="0.2">
      <c r="A13" s="70" t="s">
        <v>18</v>
      </c>
      <c r="B13" s="9" t="s">
        <v>19</v>
      </c>
      <c r="C13" s="52">
        <f>D13</f>
        <v>94.026722000000007</v>
      </c>
      <c r="D13" s="52">
        <f>D18</f>
        <v>94.026722000000007</v>
      </c>
      <c r="E13" s="52">
        <v>0</v>
      </c>
      <c r="F13" s="52">
        <v>0</v>
      </c>
      <c r="G13" s="52">
        <v>0</v>
      </c>
      <c r="H13" s="52">
        <f>I13</f>
        <v>21.093336000000001</v>
      </c>
      <c r="I13" s="52">
        <f>I18</f>
        <v>21.093336000000001</v>
      </c>
      <c r="J13" s="52">
        <v>0</v>
      </c>
      <c r="K13" s="52">
        <v>0</v>
      </c>
      <c r="L13" s="52">
        <v>0</v>
      </c>
    </row>
    <row r="14" spans="1:12" x14ac:dyDescent="0.2">
      <c r="A14" s="70"/>
      <c r="B14" s="12"/>
      <c r="C14" s="54"/>
      <c r="D14" s="55"/>
      <c r="E14" s="55"/>
      <c r="F14" s="55"/>
      <c r="G14" s="55"/>
      <c r="H14" s="54"/>
      <c r="I14" s="54"/>
      <c r="J14" s="54"/>
      <c r="K14" s="54"/>
      <c r="L14" s="54"/>
    </row>
    <row r="15" spans="1:12" x14ac:dyDescent="0.2">
      <c r="A15" s="70"/>
      <c r="B15" s="12"/>
      <c r="C15" s="54"/>
      <c r="D15" s="55"/>
      <c r="E15" s="55"/>
      <c r="F15" s="55"/>
      <c r="G15" s="55"/>
      <c r="H15" s="54"/>
      <c r="I15" s="54"/>
      <c r="J15" s="54"/>
      <c r="K15" s="54"/>
      <c r="L15" s="54"/>
    </row>
    <row r="16" spans="1:12" x14ac:dyDescent="0.2">
      <c r="A16" s="70"/>
      <c r="B16" s="12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28" t="s">
        <v>20</v>
      </c>
      <c r="B17" s="15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22.5" x14ac:dyDescent="0.2">
      <c r="A18" s="46" t="s">
        <v>21</v>
      </c>
      <c r="B18" s="18" t="s">
        <v>22</v>
      </c>
      <c r="C18" s="52">
        <f>D18</f>
        <v>94.026722000000007</v>
      </c>
      <c r="D18" s="52">
        <f>C21+C32</f>
        <v>94.026722000000007</v>
      </c>
      <c r="E18" s="53">
        <v>0</v>
      </c>
      <c r="F18" s="53">
        <v>0</v>
      </c>
      <c r="G18" s="53">
        <v>0</v>
      </c>
      <c r="H18" s="52">
        <f>I18</f>
        <v>21.093336000000001</v>
      </c>
      <c r="I18" s="65">
        <f>H21+H32</f>
        <v>21.093336000000001</v>
      </c>
      <c r="J18" s="65"/>
      <c r="K18" s="65"/>
      <c r="L18" s="65"/>
    </row>
    <row r="19" spans="1:12" x14ac:dyDescent="0.2">
      <c r="A19" s="47"/>
      <c r="B19" s="20" t="s">
        <v>23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70" t="s">
        <v>24</v>
      </c>
      <c r="B20" s="9" t="s">
        <v>25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2">
        <v>0</v>
      </c>
      <c r="I20" s="65"/>
      <c r="J20" s="65"/>
      <c r="K20" s="65"/>
      <c r="L20" s="65"/>
    </row>
    <row r="21" spans="1:12" ht="22.5" x14ac:dyDescent="0.2">
      <c r="A21" s="6" t="s">
        <v>26</v>
      </c>
      <c r="B21" s="7" t="s">
        <v>27</v>
      </c>
      <c r="C21" s="58">
        <f>F21+G21</f>
        <v>11.316065000000002</v>
      </c>
      <c r="D21" s="59"/>
      <c r="E21" s="58">
        <v>0</v>
      </c>
      <c r="F21" s="58">
        <f>F22</f>
        <v>11.254973000000001</v>
      </c>
      <c r="G21" s="58">
        <f>G24</f>
        <v>6.1092E-2</v>
      </c>
      <c r="H21" s="58">
        <f>K21+L21</f>
        <v>6.6133360000000003</v>
      </c>
      <c r="I21" s="59"/>
      <c r="J21" s="58">
        <v>0</v>
      </c>
      <c r="K21" s="58">
        <f>K22</f>
        <v>6.5707979999999999</v>
      </c>
      <c r="L21" s="58">
        <f>L36+L27</f>
        <v>4.2537999999999999E-2</v>
      </c>
    </row>
    <row r="22" spans="1:12" x14ac:dyDescent="0.2">
      <c r="A22" s="70" t="s">
        <v>28</v>
      </c>
      <c r="B22" s="9" t="s">
        <v>10</v>
      </c>
      <c r="C22" s="58">
        <f>F22</f>
        <v>11.254973000000001</v>
      </c>
      <c r="D22" s="59"/>
      <c r="E22" s="53">
        <v>0</v>
      </c>
      <c r="F22" s="58">
        <f>F36+F25</f>
        <v>11.254973000000001</v>
      </c>
      <c r="G22" s="59"/>
      <c r="H22" s="58">
        <f>K22</f>
        <v>6.5707979999999999</v>
      </c>
      <c r="I22" s="59"/>
      <c r="J22" s="66"/>
      <c r="K22" s="58">
        <f>K36+K25</f>
        <v>6.5707979999999999</v>
      </c>
      <c r="L22" s="59"/>
    </row>
    <row r="23" spans="1:12" x14ac:dyDescent="0.2">
      <c r="A23" s="70" t="s">
        <v>29</v>
      </c>
      <c r="B23" s="9" t="s">
        <v>11</v>
      </c>
      <c r="C23" s="58">
        <v>0</v>
      </c>
      <c r="D23" s="59"/>
      <c r="E23" s="59"/>
      <c r="F23" s="53">
        <v>0</v>
      </c>
      <c r="G23" s="53">
        <v>0</v>
      </c>
      <c r="H23" s="58">
        <v>0</v>
      </c>
      <c r="I23" s="59"/>
      <c r="J23" s="59"/>
      <c r="K23" s="66"/>
      <c r="L23" s="66"/>
    </row>
    <row r="24" spans="1:12" x14ac:dyDescent="0.2">
      <c r="A24" s="70" t="s">
        <v>30</v>
      </c>
      <c r="B24" s="9" t="s">
        <v>12</v>
      </c>
      <c r="C24" s="58">
        <f>G24</f>
        <v>6.1092E-2</v>
      </c>
      <c r="D24" s="59"/>
      <c r="E24" s="59"/>
      <c r="F24" s="59"/>
      <c r="G24" s="58">
        <f>G44+G27</f>
        <v>6.1092E-2</v>
      </c>
      <c r="H24" s="58">
        <f>L24</f>
        <v>4.2537999999999999E-2</v>
      </c>
      <c r="I24" s="59"/>
      <c r="J24" s="59"/>
      <c r="K24" s="59"/>
      <c r="L24" s="66">
        <f>L36</f>
        <v>4.2537999999999999E-2</v>
      </c>
    </row>
    <row r="25" spans="1:12" x14ac:dyDescent="0.2">
      <c r="A25" s="6">
        <v>3</v>
      </c>
      <c r="B25" s="7" t="s">
        <v>31</v>
      </c>
      <c r="C25" s="58">
        <f>C26+C27</f>
        <v>0.25</v>
      </c>
      <c r="D25" s="52">
        <f>D26+D27</f>
        <v>0</v>
      </c>
      <c r="E25" s="52">
        <f t="shared" ref="E25:L25" si="0">E26+E27</f>
        <v>0</v>
      </c>
      <c r="F25" s="52">
        <f t="shared" si="0"/>
        <v>0.249</v>
      </c>
      <c r="G25" s="52">
        <f t="shared" si="0"/>
        <v>1E-3</v>
      </c>
      <c r="H25" s="52">
        <f t="shared" si="0"/>
        <v>0</v>
      </c>
      <c r="I25" s="52">
        <f t="shared" si="0"/>
        <v>0</v>
      </c>
      <c r="J25" s="52">
        <f t="shared" si="0"/>
        <v>0</v>
      </c>
      <c r="K25" s="52">
        <f t="shared" si="0"/>
        <v>0</v>
      </c>
      <c r="L25" s="52">
        <f t="shared" si="0"/>
        <v>0</v>
      </c>
    </row>
    <row r="26" spans="1:12" x14ac:dyDescent="0.2">
      <c r="A26" s="70" t="s">
        <v>32</v>
      </c>
      <c r="B26" s="9" t="s">
        <v>33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2">
        <v>0</v>
      </c>
      <c r="I26" s="65"/>
      <c r="J26" s="65"/>
      <c r="K26" s="65"/>
      <c r="L26" s="65"/>
    </row>
    <row r="27" spans="1:12" x14ac:dyDescent="0.2">
      <c r="A27" s="70" t="s">
        <v>34</v>
      </c>
      <c r="B27" s="9" t="s">
        <v>35</v>
      </c>
      <c r="C27" s="52">
        <f>ROUND(C36*2.26%,3)</f>
        <v>0.25</v>
      </c>
      <c r="D27" s="53">
        <v>0</v>
      </c>
      <c r="E27" s="53">
        <v>0</v>
      </c>
      <c r="F27" s="52">
        <f>ROUND(F36*2.26%,3)</f>
        <v>0.249</v>
      </c>
      <c r="G27" s="52">
        <f>ROUND(G36*2.26%,3)</f>
        <v>1E-3</v>
      </c>
      <c r="H27" s="52">
        <f>K27+L27</f>
        <v>0</v>
      </c>
      <c r="I27" s="65"/>
      <c r="J27" s="65"/>
      <c r="K27" s="52">
        <v>0</v>
      </c>
      <c r="L27" s="52">
        <v>0</v>
      </c>
    </row>
    <row r="28" spans="1:12" x14ac:dyDescent="0.2">
      <c r="A28" s="16" t="s">
        <v>36</v>
      </c>
      <c r="B28" s="15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2">
      <c r="A29" s="46" t="s">
        <v>37</v>
      </c>
      <c r="B29" s="26" t="s">
        <v>38</v>
      </c>
      <c r="C29" s="52">
        <f>C27</f>
        <v>0.25</v>
      </c>
      <c r="D29" s="53">
        <v>0</v>
      </c>
      <c r="E29" s="53">
        <v>0</v>
      </c>
      <c r="F29" s="53">
        <f>F27</f>
        <v>0.249</v>
      </c>
      <c r="G29" s="53">
        <f>G27</f>
        <v>1E-3</v>
      </c>
      <c r="H29" s="52">
        <f>K29+L29</f>
        <v>0</v>
      </c>
      <c r="I29" s="65"/>
      <c r="J29" s="65"/>
      <c r="K29" s="65">
        <v>0</v>
      </c>
      <c r="L29" s="65">
        <v>0</v>
      </c>
    </row>
    <row r="30" spans="1:12" x14ac:dyDescent="0.2">
      <c r="A30" s="47"/>
      <c r="B30" s="20" t="s">
        <v>39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x14ac:dyDescent="0.2">
      <c r="A31" s="16"/>
      <c r="B31" s="15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45" x14ac:dyDescent="0.2">
      <c r="A32" s="6" t="s">
        <v>40</v>
      </c>
      <c r="B32" s="7" t="s">
        <v>41</v>
      </c>
      <c r="C32" s="52">
        <f>D32</f>
        <v>82.710656999999998</v>
      </c>
      <c r="D32" s="52">
        <f>D34</f>
        <v>82.710656999999998</v>
      </c>
      <c r="E32" s="52">
        <v>0</v>
      </c>
      <c r="F32" s="52">
        <v>0</v>
      </c>
      <c r="G32" s="52">
        <v>0</v>
      </c>
      <c r="H32" s="52">
        <f>I32</f>
        <v>14.48</v>
      </c>
      <c r="I32" s="52">
        <f>I34</f>
        <v>14.48</v>
      </c>
      <c r="J32" s="52">
        <v>0</v>
      </c>
      <c r="K32" s="52">
        <v>0</v>
      </c>
      <c r="L32" s="52">
        <v>0</v>
      </c>
    </row>
    <row r="33" spans="1:12" x14ac:dyDescent="0.2">
      <c r="A33" s="28" t="s">
        <v>42</v>
      </c>
      <c r="B33" s="15"/>
      <c r="C33" s="56"/>
      <c r="D33" s="56"/>
      <c r="E33" s="56">
        <v>0</v>
      </c>
      <c r="F33" s="56"/>
      <c r="G33" s="56"/>
      <c r="H33" s="56"/>
      <c r="I33" s="56"/>
      <c r="J33" s="56"/>
      <c r="K33" s="56"/>
      <c r="L33" s="56"/>
    </row>
    <row r="34" spans="1:12" x14ac:dyDescent="0.2">
      <c r="A34" s="46" t="s">
        <v>43</v>
      </c>
      <c r="B34" s="26" t="s">
        <v>38</v>
      </c>
      <c r="C34" s="52">
        <f>D34</f>
        <v>82.710656999999998</v>
      </c>
      <c r="D34" s="52">
        <f>82.960657-C27</f>
        <v>82.710656999999998</v>
      </c>
      <c r="E34" s="53">
        <v>0</v>
      </c>
      <c r="F34" s="53">
        <v>0</v>
      </c>
      <c r="G34" s="53">
        <v>0</v>
      </c>
      <c r="H34" s="52">
        <f>I34</f>
        <v>14.48</v>
      </c>
      <c r="I34" s="65">
        <v>14.48</v>
      </c>
      <c r="J34" s="65"/>
      <c r="K34" s="65"/>
      <c r="L34" s="65"/>
    </row>
    <row r="35" spans="1:12" x14ac:dyDescent="0.2">
      <c r="A35" s="47"/>
      <c r="B35" s="20" t="s">
        <v>44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">
      <c r="A36" s="6">
        <v>5</v>
      </c>
      <c r="B36" s="7" t="s">
        <v>45</v>
      </c>
      <c r="C36" s="58">
        <f>F36+G36</f>
        <v>11.066065</v>
      </c>
      <c r="D36" s="52">
        <v>0</v>
      </c>
      <c r="E36" s="52">
        <v>0</v>
      </c>
      <c r="F36" s="58">
        <f>SUM(F39+F47)</f>
        <v>11.005973000000001</v>
      </c>
      <c r="G36" s="58">
        <f>G47</f>
        <v>6.0092E-2</v>
      </c>
      <c r="H36" s="52">
        <f>K36+L36</f>
        <v>6.6133360000000003</v>
      </c>
      <c r="I36" s="52">
        <v>0</v>
      </c>
      <c r="J36" s="52">
        <v>0</v>
      </c>
      <c r="K36" s="52">
        <f>K37+K44</f>
        <v>6.5707979999999999</v>
      </c>
      <c r="L36" s="52">
        <f>L44</f>
        <v>4.2537999999999999E-2</v>
      </c>
    </row>
    <row r="37" spans="1:12" x14ac:dyDescent="0.2">
      <c r="A37" s="70" t="s">
        <v>46</v>
      </c>
      <c r="B37" s="9" t="s">
        <v>47</v>
      </c>
      <c r="C37" s="52">
        <f>F37</f>
        <v>3.6544059999999998</v>
      </c>
      <c r="D37" s="52">
        <v>0</v>
      </c>
      <c r="E37" s="52">
        <v>0</v>
      </c>
      <c r="F37" s="52">
        <f>F39</f>
        <v>3.6544059999999998</v>
      </c>
      <c r="G37" s="52">
        <v>0</v>
      </c>
      <c r="H37" s="52">
        <f>K37</f>
        <v>5.2301599999999997</v>
      </c>
      <c r="I37" s="52">
        <v>0</v>
      </c>
      <c r="J37" s="52">
        <v>0</v>
      </c>
      <c r="K37" s="52">
        <f>K39</f>
        <v>5.2301599999999997</v>
      </c>
      <c r="L37" s="52">
        <v>0</v>
      </c>
    </row>
    <row r="38" spans="1:12" x14ac:dyDescent="0.2">
      <c r="A38" s="28" t="s">
        <v>48</v>
      </c>
      <c r="B38" s="15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">
      <c r="A39" s="46" t="s">
        <v>49</v>
      </c>
      <c r="B39" s="26" t="s">
        <v>50</v>
      </c>
      <c r="C39" s="52">
        <f>F39</f>
        <v>3.6544059999999998</v>
      </c>
      <c r="D39" s="52">
        <v>0</v>
      </c>
      <c r="E39" s="52">
        <v>0</v>
      </c>
      <c r="F39" s="52">
        <v>3.6544059999999998</v>
      </c>
      <c r="G39" s="52">
        <v>0</v>
      </c>
      <c r="H39" s="52">
        <f>K39</f>
        <v>5.2301599999999997</v>
      </c>
      <c r="I39" s="65"/>
      <c r="J39" s="65"/>
      <c r="K39" s="65">
        <v>5.2301599999999997</v>
      </c>
      <c r="L39" s="65"/>
    </row>
    <row r="40" spans="1:12" x14ac:dyDescent="0.2">
      <c r="A40" s="47"/>
      <c r="B40" s="20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22.5" x14ac:dyDescent="0.2">
      <c r="A41" s="28" t="s">
        <v>52</v>
      </c>
      <c r="B41" s="29" t="s">
        <v>53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x14ac:dyDescent="0.2">
      <c r="A42" s="28" t="s">
        <v>54</v>
      </c>
      <c r="B42" s="3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x14ac:dyDescent="0.2">
      <c r="A43" s="48"/>
      <c r="B43" s="33" t="s">
        <v>51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2">
      <c r="A44" s="70" t="s">
        <v>55</v>
      </c>
      <c r="B44" s="9" t="s">
        <v>56</v>
      </c>
      <c r="C44" s="52">
        <f>SUM(F44+G44)</f>
        <v>7.4116590000000002</v>
      </c>
      <c r="D44" s="52">
        <v>0</v>
      </c>
      <c r="E44" s="52">
        <v>0</v>
      </c>
      <c r="F44" s="52">
        <f>F47</f>
        <v>7.3515670000000002</v>
      </c>
      <c r="G44" s="52">
        <f>G47</f>
        <v>6.0092E-2</v>
      </c>
      <c r="H44" s="52">
        <f>K44+L44</f>
        <v>1.383176</v>
      </c>
      <c r="I44" s="52">
        <v>0</v>
      </c>
      <c r="J44" s="52">
        <v>0</v>
      </c>
      <c r="K44" s="52">
        <f>K47</f>
        <v>1.340638</v>
      </c>
      <c r="L44" s="52">
        <f>L47</f>
        <v>4.2537999999999999E-2</v>
      </c>
    </row>
    <row r="45" spans="1:12" x14ac:dyDescent="0.2">
      <c r="A45" s="28" t="s">
        <v>57</v>
      </c>
      <c r="B45" s="15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12.75" customHeight="1" x14ac:dyDescent="0.2">
      <c r="A46" s="71" t="s">
        <v>58</v>
      </c>
      <c r="B46" s="72" t="s">
        <v>59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">
      <c r="A47" s="71"/>
      <c r="B47" s="72"/>
      <c r="C47" s="52">
        <f>SUM(F47+G47)</f>
        <v>7.4116590000000002</v>
      </c>
      <c r="D47" s="52">
        <v>0</v>
      </c>
      <c r="E47" s="52">
        <v>0</v>
      </c>
      <c r="F47" s="52">
        <v>7.3515670000000002</v>
      </c>
      <c r="G47" s="52">
        <v>6.0092E-2</v>
      </c>
      <c r="H47" s="52">
        <f>K47+L47</f>
        <v>1.383176</v>
      </c>
      <c r="I47" s="65"/>
      <c r="J47" s="65"/>
      <c r="K47" s="65">
        <v>1.340638</v>
      </c>
      <c r="L47" s="65">
        <v>4.2537999999999999E-2</v>
      </c>
    </row>
    <row r="48" spans="1:12" x14ac:dyDescent="0.2">
      <c r="A48" s="71"/>
      <c r="B48" s="72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x14ac:dyDescent="0.2">
      <c r="A49" s="47"/>
      <c r="B49" s="20" t="s">
        <v>60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x14ac:dyDescent="0.2">
      <c r="A50" s="70" t="s">
        <v>61</v>
      </c>
      <c r="B50" s="9" t="s">
        <v>62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2">
        <v>0</v>
      </c>
      <c r="I50" s="65"/>
      <c r="J50" s="65"/>
      <c r="K50" s="65"/>
      <c r="L50" s="65"/>
    </row>
    <row r="51" spans="1:12" ht="22.5" x14ac:dyDescent="0.2">
      <c r="A51" s="70"/>
      <c r="B51" s="37" t="s">
        <v>63</v>
      </c>
      <c r="C51" s="52">
        <v>0</v>
      </c>
      <c r="D51" s="64">
        <v>0</v>
      </c>
      <c r="E51" s="64">
        <v>0</v>
      </c>
      <c r="F51" s="64">
        <v>0</v>
      </c>
      <c r="G51" s="64">
        <v>0</v>
      </c>
      <c r="H51" s="52">
        <v>0</v>
      </c>
      <c r="I51" s="65"/>
      <c r="J51" s="65"/>
      <c r="K51" s="65"/>
      <c r="L51" s="65"/>
    </row>
    <row r="52" spans="1:12" x14ac:dyDescent="0.2">
      <c r="A52" s="6" t="s">
        <v>64</v>
      </c>
      <c r="B52" s="49" t="s">
        <v>65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</row>
    <row r="54" spans="1:12" ht="22.5" customHeight="1" x14ac:dyDescent="0.2">
      <c r="A54" s="73" t="s">
        <v>78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50">
        <f>C9</f>
        <v>94.026722000000007</v>
      </c>
      <c r="D58" s="50"/>
      <c r="E58" s="50"/>
      <c r="F58" s="50"/>
      <c r="G58" s="51">
        <f>SUM(C58:F58)</f>
        <v>94.026722000000007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</row>
    <row r="61" spans="1:12" x14ac:dyDescent="0.2">
      <c r="A61" s="42">
        <v>1</v>
      </c>
      <c r="B61" s="42" t="s">
        <v>74</v>
      </c>
      <c r="C61" s="43"/>
      <c r="D61" s="43"/>
      <c r="E61" s="51">
        <f>F36</f>
        <v>11.005973000000001</v>
      </c>
      <c r="F61" s="51">
        <f>G36</f>
        <v>6.0092E-2</v>
      </c>
      <c r="G61" s="51">
        <f>SUM(C61:F61)</f>
        <v>11.066065</v>
      </c>
    </row>
    <row r="63" spans="1:12" ht="24" customHeight="1" x14ac:dyDescent="0.2">
      <c r="A63" s="74" t="s">
        <v>79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C64" s="45"/>
      <c r="D64" s="45"/>
      <c r="E64" s="45"/>
      <c r="F64" s="45"/>
      <c r="G64" s="45"/>
    </row>
    <row r="65" spans="1:7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</row>
    <row r="66" spans="1:7" x14ac:dyDescent="0.2">
      <c r="A66" s="42">
        <v>1</v>
      </c>
      <c r="B66" s="42" t="s">
        <v>74</v>
      </c>
      <c r="C66" s="43"/>
      <c r="D66" s="43"/>
      <c r="E66" s="51">
        <f>E61</f>
        <v>11.005973000000001</v>
      </c>
      <c r="F66" s="51">
        <f>F61</f>
        <v>6.0092E-2</v>
      </c>
      <c r="G66" s="51">
        <f>SUM(C66:F66)</f>
        <v>11.066065</v>
      </c>
    </row>
  </sheetData>
  <mergeCells count="13">
    <mergeCell ref="A46:A48"/>
    <mergeCell ref="B46:B48"/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</mergeCells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3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zoomScaleSheetLayoutView="100" workbookViewId="0">
      <selection activeCell="H25" sqref="H25"/>
    </sheetView>
  </sheetViews>
  <sheetFormatPr defaultRowHeight="12.75" x14ac:dyDescent="0.2"/>
  <cols>
    <col min="1" max="1" width="6.28515625" style="1" customWidth="1"/>
    <col min="2" max="2" width="53.42578125" style="1" customWidth="1"/>
    <col min="3" max="3" width="11.42578125" style="1" customWidth="1"/>
    <col min="4" max="4" width="13.5703125" style="1" customWidth="1"/>
    <col min="5" max="5" width="12.42578125" style="1" customWidth="1"/>
    <col min="6" max="6" width="10" style="1" customWidth="1"/>
    <col min="7" max="7" width="11.42578125" style="1" customWidth="1"/>
    <col min="8" max="8" width="8.42578125" style="1" customWidth="1"/>
    <col min="9" max="9" width="8.5703125" style="1" customWidth="1"/>
    <col min="10" max="10" width="8.7109375" style="1" customWidth="1"/>
    <col min="11" max="11" width="7.85546875" style="1" customWidth="1"/>
    <col min="12" max="12" width="7.7109375" style="1" customWidth="1"/>
    <col min="13" max="16384" width="9.140625" style="1"/>
  </cols>
  <sheetData>
    <row r="1" spans="1:12" ht="12.7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76" t="s">
        <v>1</v>
      </c>
      <c r="B3" s="76" t="s">
        <v>2</v>
      </c>
      <c r="C3" s="77" t="s">
        <v>82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68" t="s">
        <v>9</v>
      </c>
      <c r="D7" s="68" t="s">
        <v>10</v>
      </c>
      <c r="E7" s="68" t="s">
        <v>11</v>
      </c>
      <c r="F7" s="68" t="s">
        <v>12</v>
      </c>
      <c r="G7" s="68" t="s">
        <v>13</v>
      </c>
      <c r="H7" s="68" t="s">
        <v>9</v>
      </c>
      <c r="I7" s="68" t="s">
        <v>10</v>
      </c>
      <c r="J7" s="68" t="s">
        <v>11</v>
      </c>
      <c r="K7" s="68" t="s">
        <v>12</v>
      </c>
      <c r="L7" s="68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52">
        <v>99.845894000000001</v>
      </c>
      <c r="D9" s="52">
        <v>99.845894000000001</v>
      </c>
      <c r="E9" s="52">
        <v>0</v>
      </c>
      <c r="F9" s="52">
        <v>0</v>
      </c>
      <c r="G9" s="52">
        <v>0</v>
      </c>
      <c r="H9" s="52">
        <f>I9</f>
        <v>20.851596999999998</v>
      </c>
      <c r="I9" s="52">
        <f>I13</f>
        <v>20.851596999999998</v>
      </c>
      <c r="J9" s="52"/>
      <c r="K9" s="52"/>
      <c r="L9" s="52"/>
    </row>
    <row r="10" spans="1:12" x14ac:dyDescent="0.2">
      <c r="A10" s="67" t="s">
        <v>16</v>
      </c>
      <c r="B10" s="9" t="s">
        <v>17</v>
      </c>
      <c r="C10" s="52">
        <v>0</v>
      </c>
      <c r="D10" s="53">
        <v>0</v>
      </c>
      <c r="E10" s="53">
        <v>0</v>
      </c>
      <c r="F10" s="53">
        <v>0</v>
      </c>
      <c r="G10" s="53">
        <v>0</v>
      </c>
      <c r="H10" s="52"/>
      <c r="I10" s="65"/>
      <c r="J10" s="65"/>
      <c r="K10" s="65"/>
      <c r="L10" s="65"/>
    </row>
    <row r="11" spans="1:12" x14ac:dyDescent="0.2">
      <c r="A11" s="67"/>
      <c r="B11" s="12"/>
      <c r="C11" s="54"/>
      <c r="D11" s="55"/>
      <c r="E11" s="55"/>
      <c r="F11" s="55"/>
      <c r="G11" s="55"/>
      <c r="H11" s="54"/>
      <c r="I11" s="54"/>
      <c r="J11" s="54"/>
      <c r="K11" s="54"/>
      <c r="L11" s="54"/>
    </row>
    <row r="12" spans="1:12" x14ac:dyDescent="0.2">
      <c r="A12" s="67"/>
      <c r="B12" s="12"/>
      <c r="C12" s="54"/>
      <c r="D12" s="55"/>
      <c r="E12" s="55"/>
      <c r="F12" s="55"/>
      <c r="G12" s="55"/>
      <c r="H12" s="54"/>
      <c r="I12" s="54"/>
      <c r="J12" s="54"/>
      <c r="K12" s="54"/>
      <c r="L12" s="54"/>
    </row>
    <row r="13" spans="1:12" x14ac:dyDescent="0.2">
      <c r="A13" s="67" t="s">
        <v>18</v>
      </c>
      <c r="B13" s="9" t="s">
        <v>19</v>
      </c>
      <c r="C13" s="52">
        <v>99.845894000000001</v>
      </c>
      <c r="D13" s="52">
        <v>99.845894000000001</v>
      </c>
      <c r="E13" s="52">
        <v>0</v>
      </c>
      <c r="F13" s="52">
        <v>0</v>
      </c>
      <c r="G13" s="52">
        <v>0</v>
      </c>
      <c r="H13" s="52">
        <f>I13</f>
        <v>20.851596999999998</v>
      </c>
      <c r="I13" s="52">
        <f>I18</f>
        <v>20.851596999999998</v>
      </c>
      <c r="J13" s="52">
        <v>0</v>
      </c>
      <c r="K13" s="52">
        <v>0</v>
      </c>
      <c r="L13" s="52">
        <v>0</v>
      </c>
    </row>
    <row r="14" spans="1:12" x14ac:dyDescent="0.2">
      <c r="A14" s="67"/>
      <c r="B14" s="12"/>
      <c r="C14" s="54"/>
      <c r="D14" s="55"/>
      <c r="E14" s="55"/>
      <c r="F14" s="55"/>
      <c r="G14" s="55"/>
      <c r="H14" s="54"/>
      <c r="I14" s="54"/>
      <c r="J14" s="54"/>
      <c r="K14" s="54"/>
      <c r="L14" s="54"/>
    </row>
    <row r="15" spans="1:12" x14ac:dyDescent="0.2">
      <c r="A15" s="67"/>
      <c r="B15" s="12"/>
      <c r="C15" s="54"/>
      <c r="D15" s="55"/>
      <c r="E15" s="55"/>
      <c r="F15" s="55"/>
      <c r="G15" s="55"/>
      <c r="H15" s="54"/>
      <c r="I15" s="54"/>
      <c r="J15" s="54"/>
      <c r="K15" s="54"/>
      <c r="L15" s="54"/>
    </row>
    <row r="16" spans="1:12" x14ac:dyDescent="0.2">
      <c r="A16" s="67"/>
      <c r="B16" s="12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28" t="s">
        <v>20</v>
      </c>
      <c r="B17" s="15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22.5" x14ac:dyDescent="0.2">
      <c r="A18" s="46" t="s">
        <v>21</v>
      </c>
      <c r="B18" s="18" t="s">
        <v>22</v>
      </c>
      <c r="C18" s="52">
        <v>99.845894000000001</v>
      </c>
      <c r="D18" s="52">
        <v>99.845894000000001</v>
      </c>
      <c r="E18" s="53">
        <v>0</v>
      </c>
      <c r="F18" s="53">
        <v>0</v>
      </c>
      <c r="G18" s="53">
        <v>0</v>
      </c>
      <c r="H18" s="52">
        <f>I18</f>
        <v>20.851596999999998</v>
      </c>
      <c r="I18" s="65">
        <f>H21+H32</f>
        <v>20.851596999999998</v>
      </c>
      <c r="J18" s="65"/>
      <c r="K18" s="65"/>
      <c r="L18" s="65"/>
    </row>
    <row r="19" spans="1:12" x14ac:dyDescent="0.2">
      <c r="A19" s="47"/>
      <c r="B19" s="20" t="s">
        <v>23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67" t="s">
        <v>24</v>
      </c>
      <c r="B20" s="9" t="s">
        <v>25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2">
        <v>0</v>
      </c>
      <c r="I20" s="65"/>
      <c r="J20" s="65"/>
      <c r="K20" s="65"/>
      <c r="L20" s="65"/>
    </row>
    <row r="21" spans="1:12" ht="22.5" x14ac:dyDescent="0.2">
      <c r="A21" s="6" t="s">
        <v>26</v>
      </c>
      <c r="B21" s="7" t="s">
        <v>27</v>
      </c>
      <c r="C21" s="58">
        <f>F21+G21</f>
        <v>10.955819</v>
      </c>
      <c r="D21" s="59"/>
      <c r="E21" s="58">
        <v>0</v>
      </c>
      <c r="F21" s="58">
        <f>F22</f>
        <v>10.89672</v>
      </c>
      <c r="G21" s="58">
        <f>G24</f>
        <v>5.9098999999999999E-2</v>
      </c>
      <c r="H21" s="58">
        <f>K21+L21</f>
        <v>5.7715969999999999</v>
      </c>
      <c r="I21" s="59"/>
      <c r="J21" s="58">
        <v>0</v>
      </c>
      <c r="K21" s="58">
        <f>K22</f>
        <v>5.72356</v>
      </c>
      <c r="L21" s="58">
        <f>L36+L27</f>
        <v>4.8037000000000003E-2</v>
      </c>
    </row>
    <row r="22" spans="1:12" x14ac:dyDescent="0.2">
      <c r="A22" s="67" t="s">
        <v>28</v>
      </c>
      <c r="B22" s="9" t="s">
        <v>10</v>
      </c>
      <c r="C22" s="58">
        <f>F22</f>
        <v>10.89672</v>
      </c>
      <c r="D22" s="59"/>
      <c r="E22" s="53">
        <v>0</v>
      </c>
      <c r="F22" s="58">
        <f>F36+F25</f>
        <v>10.89672</v>
      </c>
      <c r="G22" s="59"/>
      <c r="H22" s="58">
        <f>K22</f>
        <v>5.72356</v>
      </c>
      <c r="I22" s="59"/>
      <c r="J22" s="66"/>
      <c r="K22" s="58">
        <f>K36+K25</f>
        <v>5.72356</v>
      </c>
      <c r="L22" s="59"/>
    </row>
    <row r="23" spans="1:12" x14ac:dyDescent="0.2">
      <c r="A23" s="67" t="s">
        <v>29</v>
      </c>
      <c r="B23" s="9" t="s">
        <v>11</v>
      </c>
      <c r="C23" s="58">
        <v>0</v>
      </c>
      <c r="D23" s="59"/>
      <c r="E23" s="59"/>
      <c r="F23" s="53">
        <v>0</v>
      </c>
      <c r="G23" s="53">
        <v>0</v>
      </c>
      <c r="H23" s="58">
        <v>0</v>
      </c>
      <c r="I23" s="59"/>
      <c r="J23" s="59"/>
      <c r="K23" s="66"/>
      <c r="L23" s="66"/>
    </row>
    <row r="24" spans="1:12" x14ac:dyDescent="0.2">
      <c r="A24" s="67" t="s">
        <v>30</v>
      </c>
      <c r="B24" s="9" t="s">
        <v>12</v>
      </c>
      <c r="C24" s="58">
        <f>G24</f>
        <v>5.9098999999999999E-2</v>
      </c>
      <c r="D24" s="59"/>
      <c r="E24" s="59"/>
      <c r="F24" s="59"/>
      <c r="G24" s="58">
        <f>G44+G27</f>
        <v>5.9098999999999999E-2</v>
      </c>
      <c r="H24" s="58">
        <f>L24</f>
        <v>4.8037000000000003E-2</v>
      </c>
      <c r="I24" s="59"/>
      <c r="J24" s="59"/>
      <c r="K24" s="59"/>
      <c r="L24" s="66">
        <f>L36</f>
        <v>4.8037000000000003E-2</v>
      </c>
    </row>
    <row r="25" spans="1:12" x14ac:dyDescent="0.2">
      <c r="A25" s="6">
        <v>3</v>
      </c>
      <c r="B25" s="7" t="s">
        <v>31</v>
      </c>
      <c r="C25" s="58">
        <f>C26+C27</f>
        <v>0.24199999999999999</v>
      </c>
      <c r="D25" s="52">
        <f>D26+D27</f>
        <v>0</v>
      </c>
      <c r="E25" s="52">
        <f t="shared" ref="E25:L25" si="0">E26+E27</f>
        <v>0</v>
      </c>
      <c r="F25" s="52">
        <f t="shared" si="0"/>
        <v>0.24099999999999999</v>
      </c>
      <c r="G25" s="52">
        <f t="shared" si="0"/>
        <v>1E-3</v>
      </c>
      <c r="H25" s="52">
        <f t="shared" si="0"/>
        <v>0</v>
      </c>
      <c r="I25" s="52">
        <f t="shared" si="0"/>
        <v>0</v>
      </c>
      <c r="J25" s="52">
        <f t="shared" si="0"/>
        <v>0</v>
      </c>
      <c r="K25" s="52">
        <f t="shared" si="0"/>
        <v>0</v>
      </c>
      <c r="L25" s="52">
        <f t="shared" si="0"/>
        <v>0</v>
      </c>
    </row>
    <row r="26" spans="1:12" x14ac:dyDescent="0.2">
      <c r="A26" s="67" t="s">
        <v>32</v>
      </c>
      <c r="B26" s="9" t="s">
        <v>33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2">
        <v>0</v>
      </c>
      <c r="I26" s="65"/>
      <c r="J26" s="65"/>
      <c r="K26" s="65"/>
      <c r="L26" s="65"/>
    </row>
    <row r="27" spans="1:12" x14ac:dyDescent="0.2">
      <c r="A27" s="67" t="s">
        <v>34</v>
      </c>
      <c r="B27" s="9" t="s">
        <v>35</v>
      </c>
      <c r="C27" s="52">
        <f>ROUND(C36*2.26%,3)</f>
        <v>0.24199999999999999</v>
      </c>
      <c r="D27" s="53">
        <v>0</v>
      </c>
      <c r="E27" s="53">
        <v>0</v>
      </c>
      <c r="F27" s="52">
        <f>ROUND(F36*2.26%,3)</f>
        <v>0.24099999999999999</v>
      </c>
      <c r="G27" s="52">
        <f>ROUND(G36*2.26%,3)</f>
        <v>1E-3</v>
      </c>
      <c r="H27" s="52">
        <f>K27+L27</f>
        <v>0</v>
      </c>
      <c r="I27" s="65"/>
      <c r="J27" s="65"/>
      <c r="K27" s="52">
        <v>0</v>
      </c>
      <c r="L27" s="52">
        <v>0</v>
      </c>
    </row>
    <row r="28" spans="1:12" x14ac:dyDescent="0.2">
      <c r="A28" s="16" t="s">
        <v>36</v>
      </c>
      <c r="B28" s="15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2">
      <c r="A29" s="46" t="s">
        <v>37</v>
      </c>
      <c r="B29" s="26" t="s">
        <v>38</v>
      </c>
      <c r="C29" s="52">
        <f>C27</f>
        <v>0.24199999999999999</v>
      </c>
      <c r="D29" s="53">
        <v>0</v>
      </c>
      <c r="E29" s="53">
        <v>0</v>
      </c>
      <c r="F29" s="53">
        <f>F27</f>
        <v>0.24099999999999999</v>
      </c>
      <c r="G29" s="53">
        <f>G27</f>
        <v>1E-3</v>
      </c>
      <c r="H29" s="52">
        <f>K29+L29</f>
        <v>0</v>
      </c>
      <c r="I29" s="65"/>
      <c r="J29" s="65"/>
      <c r="K29" s="65">
        <v>0</v>
      </c>
      <c r="L29" s="65">
        <v>0</v>
      </c>
    </row>
    <row r="30" spans="1:12" x14ac:dyDescent="0.2">
      <c r="A30" s="47"/>
      <c r="B30" s="20" t="s">
        <v>39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x14ac:dyDescent="0.2">
      <c r="A31" s="16"/>
      <c r="B31" s="15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45" x14ac:dyDescent="0.2">
      <c r="A32" s="6" t="s">
        <v>40</v>
      </c>
      <c r="B32" s="7" t="s">
        <v>41</v>
      </c>
      <c r="C32" s="52">
        <f>89.132075-C27</f>
        <v>88.890074999999996</v>
      </c>
      <c r="D32" s="52">
        <f>89.132075-C27</f>
        <v>88.890074999999996</v>
      </c>
      <c r="E32" s="52">
        <v>0</v>
      </c>
      <c r="F32" s="52">
        <v>0</v>
      </c>
      <c r="G32" s="52">
        <v>0</v>
      </c>
      <c r="H32" s="52">
        <f>I32</f>
        <v>15.08</v>
      </c>
      <c r="I32" s="52">
        <f>I34</f>
        <v>15.08</v>
      </c>
      <c r="J32" s="52">
        <v>0</v>
      </c>
      <c r="K32" s="52">
        <v>0</v>
      </c>
      <c r="L32" s="52">
        <v>0</v>
      </c>
    </row>
    <row r="33" spans="1:12" x14ac:dyDescent="0.2">
      <c r="A33" s="28" t="s">
        <v>42</v>
      </c>
      <c r="B33" s="15"/>
      <c r="C33" s="56"/>
      <c r="D33" s="56"/>
      <c r="E33" s="56">
        <v>0</v>
      </c>
      <c r="F33" s="56"/>
      <c r="G33" s="56"/>
      <c r="H33" s="56"/>
      <c r="I33" s="56"/>
      <c r="J33" s="56"/>
      <c r="K33" s="56"/>
      <c r="L33" s="56"/>
    </row>
    <row r="34" spans="1:12" x14ac:dyDescent="0.2">
      <c r="A34" s="46" t="s">
        <v>43</v>
      </c>
      <c r="B34" s="26" t="s">
        <v>38</v>
      </c>
      <c r="C34" s="52">
        <f>89.132075-C27</f>
        <v>88.890074999999996</v>
      </c>
      <c r="D34" s="52">
        <f>89.132075-C27</f>
        <v>88.890074999999996</v>
      </c>
      <c r="E34" s="53">
        <v>0</v>
      </c>
      <c r="F34" s="53">
        <v>0</v>
      </c>
      <c r="G34" s="53">
        <v>0</v>
      </c>
      <c r="H34" s="52">
        <f>I34</f>
        <v>15.08</v>
      </c>
      <c r="I34" s="65">
        <v>15.08</v>
      </c>
      <c r="J34" s="65"/>
      <c r="K34" s="65"/>
      <c r="L34" s="65"/>
    </row>
    <row r="35" spans="1:12" x14ac:dyDescent="0.2">
      <c r="A35" s="47"/>
      <c r="B35" s="20" t="s">
        <v>44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">
      <c r="A36" s="6">
        <v>5</v>
      </c>
      <c r="B36" s="7" t="s">
        <v>45</v>
      </c>
      <c r="C36" s="58">
        <f>F36+G36</f>
        <v>10.713819000000001</v>
      </c>
      <c r="D36" s="52">
        <v>0</v>
      </c>
      <c r="E36" s="52">
        <v>0</v>
      </c>
      <c r="F36" s="58">
        <f>SUM(F39+F47)</f>
        <v>10.655720000000001</v>
      </c>
      <c r="G36" s="58">
        <f>G47</f>
        <v>5.8098999999999998E-2</v>
      </c>
      <c r="H36" s="52">
        <f>K36+L36</f>
        <v>5.7715969999999999</v>
      </c>
      <c r="I36" s="52">
        <v>0</v>
      </c>
      <c r="J36" s="52">
        <v>0</v>
      </c>
      <c r="K36" s="52">
        <f>K37+K44</f>
        <v>5.72356</v>
      </c>
      <c r="L36" s="52">
        <f>L44</f>
        <v>4.8037000000000003E-2</v>
      </c>
    </row>
    <row r="37" spans="1:12" x14ac:dyDescent="0.2">
      <c r="A37" s="67" t="s">
        <v>46</v>
      </c>
      <c r="B37" s="9" t="s">
        <v>47</v>
      </c>
      <c r="C37" s="52">
        <f>F37</f>
        <v>3.4608590000000001</v>
      </c>
      <c r="D37" s="52">
        <v>0</v>
      </c>
      <c r="E37" s="52">
        <v>0</v>
      </c>
      <c r="F37" s="52">
        <v>3.4608590000000001</v>
      </c>
      <c r="G37" s="52">
        <v>0</v>
      </c>
      <c r="H37" s="52">
        <f>K37</f>
        <v>4.4475600000000002</v>
      </c>
      <c r="I37" s="52">
        <v>0</v>
      </c>
      <c r="J37" s="52">
        <v>0</v>
      </c>
      <c r="K37" s="52">
        <f>K39</f>
        <v>4.4475600000000002</v>
      </c>
      <c r="L37" s="52">
        <v>0</v>
      </c>
    </row>
    <row r="38" spans="1:12" x14ac:dyDescent="0.2">
      <c r="A38" s="28" t="s">
        <v>48</v>
      </c>
      <c r="B38" s="15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">
      <c r="A39" s="46" t="s">
        <v>49</v>
      </c>
      <c r="B39" s="26" t="s">
        <v>50</v>
      </c>
      <c r="C39" s="52">
        <f>F39</f>
        <v>3.4608590000000001</v>
      </c>
      <c r="D39" s="52">
        <v>0</v>
      </c>
      <c r="E39" s="52">
        <v>0</v>
      </c>
      <c r="F39" s="52">
        <v>3.4608590000000001</v>
      </c>
      <c r="G39" s="52">
        <v>0</v>
      </c>
      <c r="H39" s="52">
        <f>K39</f>
        <v>4.4475600000000002</v>
      </c>
      <c r="I39" s="65"/>
      <c r="J39" s="65"/>
      <c r="K39" s="65">
        <v>4.4475600000000002</v>
      </c>
      <c r="L39" s="65"/>
    </row>
    <row r="40" spans="1:12" x14ac:dyDescent="0.2">
      <c r="A40" s="47"/>
      <c r="B40" s="20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22.5" x14ac:dyDescent="0.2">
      <c r="A41" s="28" t="s">
        <v>52</v>
      </c>
      <c r="B41" s="29" t="s">
        <v>53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x14ac:dyDescent="0.2">
      <c r="A42" s="28" t="s">
        <v>54</v>
      </c>
      <c r="B42" s="3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x14ac:dyDescent="0.2">
      <c r="A43" s="48"/>
      <c r="B43" s="33" t="s">
        <v>51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2">
      <c r="A44" s="67" t="s">
        <v>55</v>
      </c>
      <c r="B44" s="9" t="s">
        <v>56</v>
      </c>
      <c r="C44" s="52">
        <f>SUM(F44+G44)</f>
        <v>7.2529600000000007</v>
      </c>
      <c r="D44" s="52">
        <v>0</v>
      </c>
      <c r="E44" s="52">
        <v>0</v>
      </c>
      <c r="F44" s="52">
        <v>7.1948610000000004</v>
      </c>
      <c r="G44" s="52">
        <v>5.8098999999999998E-2</v>
      </c>
      <c r="H44" s="52">
        <f>K44+L44</f>
        <v>1.3240370000000001</v>
      </c>
      <c r="I44" s="52">
        <v>0</v>
      </c>
      <c r="J44" s="52">
        <v>0</v>
      </c>
      <c r="K44" s="52">
        <v>1.276</v>
      </c>
      <c r="L44" s="52">
        <v>4.8037000000000003E-2</v>
      </c>
    </row>
    <row r="45" spans="1:12" x14ac:dyDescent="0.2">
      <c r="A45" s="28" t="s">
        <v>57</v>
      </c>
      <c r="B45" s="15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12.75" customHeight="1" x14ac:dyDescent="0.2">
      <c r="A46" s="71" t="s">
        <v>58</v>
      </c>
      <c r="B46" s="72" t="s">
        <v>59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">
      <c r="A47" s="71"/>
      <c r="B47" s="72"/>
      <c r="C47" s="52">
        <f>SUM(F47+G47)</f>
        <v>7.2529600000000007</v>
      </c>
      <c r="D47" s="52">
        <v>0</v>
      </c>
      <c r="E47" s="52">
        <v>0</v>
      </c>
      <c r="F47" s="52">
        <v>7.1948610000000004</v>
      </c>
      <c r="G47" s="52">
        <v>5.8098999999999998E-2</v>
      </c>
      <c r="H47" s="52">
        <f>K47+L47</f>
        <v>1.3240370000000001</v>
      </c>
      <c r="I47" s="65"/>
      <c r="J47" s="65"/>
      <c r="K47" s="65">
        <v>1.276</v>
      </c>
      <c r="L47" s="65">
        <v>4.8037000000000003E-2</v>
      </c>
    </row>
    <row r="48" spans="1:12" x14ac:dyDescent="0.2">
      <c r="A48" s="71"/>
      <c r="B48" s="72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x14ac:dyDescent="0.2">
      <c r="A49" s="47"/>
      <c r="B49" s="20" t="s">
        <v>60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x14ac:dyDescent="0.2">
      <c r="A50" s="67" t="s">
        <v>61</v>
      </c>
      <c r="B50" s="9" t="s">
        <v>62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2">
        <v>0</v>
      </c>
      <c r="I50" s="65"/>
      <c r="J50" s="65"/>
      <c r="K50" s="65"/>
      <c r="L50" s="65"/>
    </row>
    <row r="51" spans="1:12" ht="22.5" x14ac:dyDescent="0.2">
      <c r="A51" s="67"/>
      <c r="B51" s="37" t="s">
        <v>63</v>
      </c>
      <c r="C51" s="52">
        <v>0</v>
      </c>
      <c r="D51" s="64">
        <v>0</v>
      </c>
      <c r="E51" s="64">
        <v>0</v>
      </c>
      <c r="F51" s="64">
        <v>0</v>
      </c>
      <c r="G51" s="64">
        <v>0</v>
      </c>
      <c r="H51" s="52">
        <v>0</v>
      </c>
      <c r="I51" s="65"/>
      <c r="J51" s="65"/>
      <c r="K51" s="65"/>
      <c r="L51" s="65"/>
    </row>
    <row r="52" spans="1:12" x14ac:dyDescent="0.2">
      <c r="A52" s="6" t="s">
        <v>64</v>
      </c>
      <c r="B52" s="49" t="s">
        <v>65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</row>
    <row r="54" spans="1:12" ht="22.5" customHeight="1" x14ac:dyDescent="0.2">
      <c r="A54" s="73" t="s">
        <v>78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50">
        <f>C9</f>
        <v>99.845894000000001</v>
      </c>
      <c r="D58" s="50"/>
      <c r="E58" s="50"/>
      <c r="F58" s="50"/>
      <c r="G58" s="51">
        <f>SUM(C58:F58)</f>
        <v>99.845894000000001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</row>
    <row r="61" spans="1:12" x14ac:dyDescent="0.2">
      <c r="A61" s="42">
        <v>1</v>
      </c>
      <c r="B61" s="42" t="s">
        <v>74</v>
      </c>
      <c r="C61" s="43"/>
      <c r="D61" s="43"/>
      <c r="E61" s="51">
        <f>F36</f>
        <v>10.655720000000001</v>
      </c>
      <c r="F61" s="51">
        <f>G36</f>
        <v>5.8098999999999998E-2</v>
      </c>
      <c r="G61" s="51">
        <f>SUM(C61:F61)</f>
        <v>10.713819000000001</v>
      </c>
    </row>
    <row r="63" spans="1:12" ht="24" customHeight="1" x14ac:dyDescent="0.2">
      <c r="A63" s="74" t="s">
        <v>79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C64" s="45"/>
      <c r="D64" s="45"/>
      <c r="E64" s="45"/>
      <c r="F64" s="45"/>
      <c r="G64" s="45"/>
    </row>
    <row r="65" spans="1:7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</row>
    <row r="66" spans="1:7" x14ac:dyDescent="0.2">
      <c r="A66" s="42">
        <v>1</v>
      </c>
      <c r="B66" s="42" t="s">
        <v>74</v>
      </c>
      <c r="C66" s="43"/>
      <c r="D66" s="43"/>
      <c r="E66" s="51">
        <f>E61</f>
        <v>10.655720000000001</v>
      </c>
      <c r="F66" s="51">
        <f>F61</f>
        <v>5.8098999999999998E-2</v>
      </c>
      <c r="G66" s="51">
        <f>SUM(C66:F66)</f>
        <v>10.713819000000001</v>
      </c>
    </row>
  </sheetData>
  <mergeCells count="13">
    <mergeCell ref="A46:A48"/>
    <mergeCell ref="B46:B48"/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</mergeCells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3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zoomScaleSheetLayoutView="100" workbookViewId="0">
      <selection activeCell="F29" sqref="F29:F36"/>
    </sheetView>
  </sheetViews>
  <sheetFormatPr defaultRowHeight="12.75" x14ac:dyDescent="0.2"/>
  <cols>
    <col min="1" max="1" width="6.28515625" style="1" customWidth="1"/>
    <col min="2" max="2" width="53.42578125" style="1" customWidth="1"/>
    <col min="3" max="3" width="11.42578125" style="1" customWidth="1"/>
    <col min="4" max="4" width="13.5703125" style="1" customWidth="1"/>
    <col min="5" max="5" width="12.42578125" style="1" customWidth="1"/>
    <col min="6" max="6" width="10" style="1" customWidth="1"/>
    <col min="7" max="7" width="11.42578125" style="1" customWidth="1"/>
    <col min="8" max="8" width="8.42578125" style="1" customWidth="1"/>
    <col min="9" max="9" width="8.5703125" style="1" customWidth="1"/>
    <col min="10" max="10" width="8.7109375" style="1" customWidth="1"/>
    <col min="11" max="11" width="7.85546875" style="1" customWidth="1"/>
    <col min="12" max="12" width="7.7109375" style="1" customWidth="1"/>
    <col min="13" max="16384" width="9.140625" style="1"/>
  </cols>
  <sheetData>
    <row r="1" spans="1:12" ht="12.7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76" t="s">
        <v>1</v>
      </c>
      <c r="B3" s="76" t="s">
        <v>2</v>
      </c>
      <c r="C3" s="77" t="s">
        <v>77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52">
        <v>124.56861600000001</v>
      </c>
      <c r="D9" s="52">
        <v>124.56861600000001</v>
      </c>
      <c r="E9" s="52">
        <v>0</v>
      </c>
      <c r="F9" s="52">
        <v>0</v>
      </c>
      <c r="G9" s="52">
        <v>0</v>
      </c>
      <c r="H9" s="52">
        <v>22.265999999999998</v>
      </c>
      <c r="I9" s="52">
        <v>22.265999999999998</v>
      </c>
      <c r="J9" s="52"/>
      <c r="K9" s="52"/>
      <c r="L9" s="52"/>
    </row>
    <row r="10" spans="1:12" x14ac:dyDescent="0.2">
      <c r="A10" s="24" t="s">
        <v>16</v>
      </c>
      <c r="B10" s="9" t="s">
        <v>17</v>
      </c>
      <c r="C10" s="52">
        <v>0</v>
      </c>
      <c r="D10" s="53">
        <v>0</v>
      </c>
      <c r="E10" s="53">
        <v>0</v>
      </c>
      <c r="F10" s="53">
        <v>0</v>
      </c>
      <c r="G10" s="53">
        <v>0</v>
      </c>
      <c r="H10" s="52"/>
      <c r="I10" s="65"/>
      <c r="J10" s="65"/>
      <c r="K10" s="65"/>
      <c r="L10" s="65"/>
    </row>
    <row r="11" spans="1:12" x14ac:dyDescent="0.2">
      <c r="A11" s="24"/>
      <c r="B11" s="12"/>
      <c r="C11" s="54"/>
      <c r="D11" s="55"/>
      <c r="E11" s="55"/>
      <c r="F11" s="55"/>
      <c r="G11" s="55"/>
      <c r="H11" s="54"/>
      <c r="I11" s="54"/>
      <c r="J11" s="54"/>
      <c r="K11" s="54"/>
      <c r="L11" s="54"/>
    </row>
    <row r="12" spans="1:12" x14ac:dyDescent="0.2">
      <c r="A12" s="24"/>
      <c r="B12" s="12"/>
      <c r="C12" s="54"/>
      <c r="D12" s="55"/>
      <c r="E12" s="55"/>
      <c r="F12" s="55"/>
      <c r="G12" s="55"/>
      <c r="H12" s="54"/>
      <c r="I12" s="54"/>
      <c r="J12" s="54"/>
      <c r="K12" s="54"/>
      <c r="L12" s="54"/>
    </row>
    <row r="13" spans="1:12" x14ac:dyDescent="0.2">
      <c r="A13" s="24" t="s">
        <v>18</v>
      </c>
      <c r="B13" s="9" t="s">
        <v>19</v>
      </c>
      <c r="C13" s="52">
        <v>124.56861600000001</v>
      </c>
      <c r="D13" s="52">
        <v>124.56861600000001</v>
      </c>
      <c r="E13" s="52">
        <v>0</v>
      </c>
      <c r="F13" s="52">
        <v>0</v>
      </c>
      <c r="G13" s="52">
        <v>0</v>
      </c>
      <c r="H13" s="52">
        <v>22.265999999999998</v>
      </c>
      <c r="I13" s="52">
        <v>22.265999999999998</v>
      </c>
      <c r="J13" s="52">
        <v>0</v>
      </c>
      <c r="K13" s="52">
        <v>0</v>
      </c>
      <c r="L13" s="52">
        <v>0</v>
      </c>
    </row>
    <row r="14" spans="1:12" x14ac:dyDescent="0.2">
      <c r="A14" s="24"/>
      <c r="B14" s="12"/>
      <c r="C14" s="54"/>
      <c r="D14" s="55"/>
      <c r="E14" s="55"/>
      <c r="F14" s="55"/>
      <c r="G14" s="55"/>
      <c r="H14" s="54"/>
      <c r="I14" s="54"/>
      <c r="J14" s="54"/>
      <c r="K14" s="54"/>
      <c r="L14" s="54"/>
    </row>
    <row r="15" spans="1:12" x14ac:dyDescent="0.2">
      <c r="A15" s="24"/>
      <c r="B15" s="12"/>
      <c r="C15" s="54"/>
      <c r="D15" s="55"/>
      <c r="E15" s="55"/>
      <c r="F15" s="55"/>
      <c r="G15" s="55"/>
      <c r="H15" s="54"/>
      <c r="I15" s="54"/>
      <c r="J15" s="54"/>
      <c r="K15" s="54"/>
      <c r="L15" s="54"/>
    </row>
    <row r="16" spans="1:12" x14ac:dyDescent="0.2">
      <c r="A16" s="24"/>
      <c r="B16" s="12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28" t="s">
        <v>20</v>
      </c>
      <c r="B17" s="15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22.5" x14ac:dyDescent="0.2">
      <c r="A18" s="46" t="s">
        <v>21</v>
      </c>
      <c r="B18" s="18" t="s">
        <v>22</v>
      </c>
      <c r="C18" s="52">
        <v>124.56861600000001</v>
      </c>
      <c r="D18" s="52">
        <v>124.56861600000001</v>
      </c>
      <c r="E18" s="53">
        <v>0</v>
      </c>
      <c r="F18" s="53">
        <v>0</v>
      </c>
      <c r="G18" s="53">
        <v>0</v>
      </c>
      <c r="H18" s="52">
        <v>22.265999999999998</v>
      </c>
      <c r="I18" s="65">
        <v>22.265999999999998</v>
      </c>
      <c r="J18" s="65"/>
      <c r="K18" s="65"/>
      <c r="L18" s="65"/>
    </row>
    <row r="19" spans="1:12" x14ac:dyDescent="0.2">
      <c r="A19" s="47"/>
      <c r="B19" s="20" t="s">
        <v>23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24" t="s">
        <v>24</v>
      </c>
      <c r="B20" s="9" t="s">
        <v>25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2">
        <v>0</v>
      </c>
      <c r="I20" s="65"/>
      <c r="J20" s="65"/>
      <c r="K20" s="65"/>
      <c r="L20" s="65"/>
    </row>
    <row r="21" spans="1:12" ht="22.5" x14ac:dyDescent="0.2">
      <c r="A21" s="6" t="s">
        <v>26</v>
      </c>
      <c r="B21" s="7" t="s">
        <v>27</v>
      </c>
      <c r="C21" s="58">
        <f>31.453459+C27</f>
        <v>32.164459000000001</v>
      </c>
      <c r="D21" s="59"/>
      <c r="E21" s="58">
        <v>0</v>
      </c>
      <c r="F21" s="58">
        <f>31.380986+F27</f>
        <v>32.089986000000003</v>
      </c>
      <c r="G21" s="58">
        <f>0.072473+G27</f>
        <v>7.4472999999999998E-2</v>
      </c>
      <c r="H21" s="58">
        <f>6.672705+H27</f>
        <v>6.8237049999999995</v>
      </c>
      <c r="I21" s="59"/>
      <c r="J21" s="58">
        <v>0</v>
      </c>
      <c r="K21" s="58">
        <f>6.624421+K27</f>
        <v>6.7744210000000002</v>
      </c>
      <c r="L21" s="58">
        <f>0.048284+L27</f>
        <v>4.9284000000000001E-2</v>
      </c>
    </row>
    <row r="22" spans="1:12" x14ac:dyDescent="0.2">
      <c r="A22" s="24" t="s">
        <v>28</v>
      </c>
      <c r="B22" s="9" t="s">
        <v>10</v>
      </c>
      <c r="C22" s="58">
        <f>31.380986+F27</f>
        <v>32.089986000000003</v>
      </c>
      <c r="D22" s="59"/>
      <c r="E22" s="53">
        <v>0</v>
      </c>
      <c r="F22" s="58">
        <f>31.380986+F27</f>
        <v>32.089986000000003</v>
      </c>
      <c r="G22" s="59"/>
      <c r="H22" s="58">
        <f>6.624421+K27</f>
        <v>6.7744210000000002</v>
      </c>
      <c r="I22" s="59"/>
      <c r="J22" s="66"/>
      <c r="K22" s="58">
        <f>6.624421+K27</f>
        <v>6.7744210000000002</v>
      </c>
      <c r="L22" s="59"/>
    </row>
    <row r="23" spans="1:12" x14ac:dyDescent="0.2">
      <c r="A23" s="24" t="s">
        <v>29</v>
      </c>
      <c r="B23" s="9" t="s">
        <v>11</v>
      </c>
      <c r="C23" s="58">
        <v>0</v>
      </c>
      <c r="D23" s="59"/>
      <c r="E23" s="59"/>
      <c r="F23" s="53">
        <v>0</v>
      </c>
      <c r="G23" s="53">
        <v>0</v>
      </c>
      <c r="H23" s="58">
        <v>0</v>
      </c>
      <c r="I23" s="59"/>
      <c r="J23" s="59"/>
      <c r="K23" s="66"/>
      <c r="L23" s="66"/>
    </row>
    <row r="24" spans="1:12" x14ac:dyDescent="0.2">
      <c r="A24" s="24" t="s">
        <v>30</v>
      </c>
      <c r="B24" s="9" t="s">
        <v>12</v>
      </c>
      <c r="C24" s="58">
        <f>0.072473+G27</f>
        <v>7.4472999999999998E-2</v>
      </c>
      <c r="D24" s="59"/>
      <c r="E24" s="59"/>
      <c r="F24" s="59"/>
      <c r="G24" s="58">
        <f>0.072473+G27</f>
        <v>7.4472999999999998E-2</v>
      </c>
      <c r="H24" s="58">
        <f>0.048284+L27</f>
        <v>4.9284000000000001E-2</v>
      </c>
      <c r="I24" s="59"/>
      <c r="J24" s="59"/>
      <c r="K24" s="59"/>
      <c r="L24" s="66">
        <f>0.048284+L27</f>
        <v>4.9284000000000001E-2</v>
      </c>
    </row>
    <row r="25" spans="1:12" x14ac:dyDescent="0.2">
      <c r="A25" s="6">
        <v>3</v>
      </c>
      <c r="B25" s="7" t="s">
        <v>31</v>
      </c>
      <c r="C25" s="58">
        <f>C26+C27</f>
        <v>0.71099999999999997</v>
      </c>
      <c r="D25" s="52">
        <f>D26+D27</f>
        <v>0</v>
      </c>
      <c r="E25" s="52">
        <f t="shared" ref="E25:L25" si="0">E26+E27</f>
        <v>0</v>
      </c>
      <c r="F25" s="52">
        <f t="shared" si="0"/>
        <v>0.70899999999999996</v>
      </c>
      <c r="G25" s="52">
        <f t="shared" si="0"/>
        <v>2E-3</v>
      </c>
      <c r="H25" s="52">
        <f t="shared" si="0"/>
        <v>0.151</v>
      </c>
      <c r="I25" s="52">
        <f t="shared" si="0"/>
        <v>0</v>
      </c>
      <c r="J25" s="52">
        <f t="shared" si="0"/>
        <v>0</v>
      </c>
      <c r="K25" s="52">
        <f t="shared" si="0"/>
        <v>0.15</v>
      </c>
      <c r="L25" s="52">
        <f t="shared" si="0"/>
        <v>1E-3</v>
      </c>
    </row>
    <row r="26" spans="1:12" x14ac:dyDescent="0.2">
      <c r="A26" s="24" t="s">
        <v>32</v>
      </c>
      <c r="B26" s="9" t="s">
        <v>33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2">
        <v>0</v>
      </c>
      <c r="I26" s="65"/>
      <c r="J26" s="65"/>
      <c r="K26" s="65"/>
      <c r="L26" s="65"/>
    </row>
    <row r="27" spans="1:12" x14ac:dyDescent="0.2">
      <c r="A27" s="24" t="s">
        <v>34</v>
      </c>
      <c r="B27" s="9" t="s">
        <v>35</v>
      </c>
      <c r="C27" s="52">
        <f>ROUND(C36*2.26%,3)</f>
        <v>0.71099999999999997</v>
      </c>
      <c r="D27" s="53">
        <v>0</v>
      </c>
      <c r="E27" s="53">
        <v>0</v>
      </c>
      <c r="F27" s="52">
        <f>ROUND(F36*2.26%,3)</f>
        <v>0.70899999999999996</v>
      </c>
      <c r="G27" s="52">
        <f>ROUND(G36*2.26%,3)</f>
        <v>2E-3</v>
      </c>
      <c r="H27" s="52">
        <f>ROUND(H36*2.26%,3)</f>
        <v>0.151</v>
      </c>
      <c r="I27" s="65"/>
      <c r="J27" s="65"/>
      <c r="K27" s="52">
        <f>ROUND(K36*2.26%,3)</f>
        <v>0.15</v>
      </c>
      <c r="L27" s="52">
        <f>ROUND(L36*2.26%,3)</f>
        <v>1E-3</v>
      </c>
    </row>
    <row r="28" spans="1:12" x14ac:dyDescent="0.2">
      <c r="A28" s="16" t="s">
        <v>36</v>
      </c>
      <c r="B28" s="15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2">
      <c r="A29" s="46" t="s">
        <v>37</v>
      </c>
      <c r="B29" s="26" t="s">
        <v>38</v>
      </c>
      <c r="C29" s="52">
        <f>C27</f>
        <v>0.71099999999999997</v>
      </c>
      <c r="D29" s="53">
        <v>0</v>
      </c>
      <c r="E29" s="53">
        <v>0</v>
      </c>
      <c r="F29" s="53">
        <f>F27</f>
        <v>0.70899999999999996</v>
      </c>
      <c r="G29" s="53">
        <f>G27</f>
        <v>2E-3</v>
      </c>
      <c r="H29" s="52">
        <f>H27</f>
        <v>0.151</v>
      </c>
      <c r="I29" s="65"/>
      <c r="J29" s="65"/>
      <c r="K29" s="65">
        <f>K27</f>
        <v>0.15</v>
      </c>
      <c r="L29" s="65">
        <f>L27</f>
        <v>1E-3</v>
      </c>
    </row>
    <row r="30" spans="1:12" x14ac:dyDescent="0.2">
      <c r="A30" s="47"/>
      <c r="B30" s="20" t="s">
        <v>39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x14ac:dyDescent="0.2">
      <c r="A31" s="16"/>
      <c r="B31" s="15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45" x14ac:dyDescent="0.2">
      <c r="A32" s="6" t="s">
        <v>40</v>
      </c>
      <c r="B32" s="7" t="s">
        <v>41</v>
      </c>
      <c r="C32" s="52">
        <f>93.115157-C27</f>
        <v>92.404156999999998</v>
      </c>
      <c r="D32" s="52">
        <f>93.115157-C27</f>
        <v>92.404156999999998</v>
      </c>
      <c r="E32" s="52">
        <v>0</v>
      </c>
      <c r="F32" s="52">
        <v>0</v>
      </c>
      <c r="G32" s="52">
        <v>0</v>
      </c>
      <c r="H32" s="52">
        <f>15.593295-H27</f>
        <v>15.442295</v>
      </c>
      <c r="I32" s="52">
        <f>15.593295-H27</f>
        <v>15.442295</v>
      </c>
      <c r="J32" s="52">
        <v>0</v>
      </c>
      <c r="K32" s="52">
        <v>0</v>
      </c>
      <c r="L32" s="52">
        <v>0</v>
      </c>
    </row>
    <row r="33" spans="1:12" x14ac:dyDescent="0.2">
      <c r="A33" s="28" t="s">
        <v>42</v>
      </c>
      <c r="B33" s="15"/>
      <c r="C33" s="56"/>
      <c r="D33" s="56"/>
      <c r="E33" s="56">
        <v>0</v>
      </c>
      <c r="F33" s="56"/>
      <c r="G33" s="56"/>
      <c r="H33" s="56"/>
      <c r="I33" s="56"/>
      <c r="J33" s="56"/>
      <c r="K33" s="56"/>
      <c r="L33" s="56"/>
    </row>
    <row r="34" spans="1:12" x14ac:dyDescent="0.2">
      <c r="A34" s="46" t="s">
        <v>43</v>
      </c>
      <c r="B34" s="26" t="s">
        <v>38</v>
      </c>
      <c r="C34" s="52">
        <f>93.115157-C27</f>
        <v>92.404156999999998</v>
      </c>
      <c r="D34" s="52">
        <f>93.115157-C27</f>
        <v>92.404156999999998</v>
      </c>
      <c r="E34" s="53">
        <v>0</v>
      </c>
      <c r="F34" s="53">
        <v>0</v>
      </c>
      <c r="G34" s="53">
        <v>0</v>
      </c>
      <c r="H34" s="52">
        <v>15.593</v>
      </c>
      <c r="I34" s="65"/>
      <c r="J34" s="65"/>
      <c r="K34" s="65"/>
      <c r="L34" s="65"/>
    </row>
    <row r="35" spans="1:12" x14ac:dyDescent="0.2">
      <c r="A35" s="47"/>
      <c r="B35" s="20" t="s">
        <v>44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">
      <c r="A36" s="6">
        <v>5</v>
      </c>
      <c r="B36" s="7" t="s">
        <v>45</v>
      </c>
      <c r="C36" s="58">
        <v>31.453458999999999</v>
      </c>
      <c r="D36" s="52">
        <v>0</v>
      </c>
      <c r="E36" s="52">
        <v>0</v>
      </c>
      <c r="F36" s="58">
        <v>31.380986</v>
      </c>
      <c r="G36" s="58">
        <v>7.2472999999999996E-2</v>
      </c>
      <c r="H36" s="52">
        <v>6.6727049999999997</v>
      </c>
      <c r="I36" s="52">
        <v>0</v>
      </c>
      <c r="J36" s="52">
        <v>0</v>
      </c>
      <c r="K36" s="52">
        <v>6.6244209999999999</v>
      </c>
      <c r="L36" s="52">
        <v>4.8284000000000001E-2</v>
      </c>
    </row>
    <row r="37" spans="1:12" x14ac:dyDescent="0.2">
      <c r="A37" s="24" t="s">
        <v>46</v>
      </c>
      <c r="B37" s="9" t="s">
        <v>47</v>
      </c>
      <c r="C37" s="52">
        <v>25.183626</v>
      </c>
      <c r="D37" s="52">
        <v>0</v>
      </c>
      <c r="E37" s="52">
        <v>0</v>
      </c>
      <c r="F37" s="52">
        <v>25.183626</v>
      </c>
      <c r="G37" s="52">
        <v>0</v>
      </c>
      <c r="H37" s="52">
        <v>5.4146400000000003</v>
      </c>
      <c r="I37" s="52">
        <v>0</v>
      </c>
      <c r="J37" s="52">
        <v>0</v>
      </c>
      <c r="K37" s="52">
        <v>5.4146400000000003</v>
      </c>
      <c r="L37" s="52">
        <v>0</v>
      </c>
    </row>
    <row r="38" spans="1:12" x14ac:dyDescent="0.2">
      <c r="A38" s="28" t="s">
        <v>48</v>
      </c>
      <c r="B38" s="15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">
      <c r="A39" s="46" t="s">
        <v>49</v>
      </c>
      <c r="B39" s="26" t="s">
        <v>50</v>
      </c>
      <c r="C39" s="52">
        <v>25.183626</v>
      </c>
      <c r="D39" s="52">
        <v>0</v>
      </c>
      <c r="E39" s="52">
        <v>0</v>
      </c>
      <c r="F39" s="52">
        <v>25.183626</v>
      </c>
      <c r="G39" s="52">
        <v>0</v>
      </c>
      <c r="H39" s="52">
        <v>5.4146400000000003</v>
      </c>
      <c r="I39" s="65"/>
      <c r="J39" s="65"/>
      <c r="K39" s="65">
        <v>5.4146400000000003</v>
      </c>
      <c r="L39" s="65"/>
    </row>
    <row r="40" spans="1:12" x14ac:dyDescent="0.2">
      <c r="A40" s="47"/>
      <c r="B40" s="20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22.5" x14ac:dyDescent="0.2">
      <c r="A41" s="28" t="s">
        <v>52</v>
      </c>
      <c r="B41" s="29" t="s">
        <v>53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x14ac:dyDescent="0.2">
      <c r="A42" s="28" t="s">
        <v>54</v>
      </c>
      <c r="B42" s="3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x14ac:dyDescent="0.2">
      <c r="A43" s="48"/>
      <c r="B43" s="33" t="s">
        <v>51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2">
      <c r="A44" s="24" t="s">
        <v>55</v>
      </c>
      <c r="B44" s="9" t="s">
        <v>56</v>
      </c>
      <c r="C44" s="52">
        <v>6.2698330000000002</v>
      </c>
      <c r="D44" s="52">
        <v>0</v>
      </c>
      <c r="E44" s="52">
        <v>0</v>
      </c>
      <c r="F44" s="52">
        <v>6.1973599999999998</v>
      </c>
      <c r="G44" s="52">
        <v>7.2472999999999996E-2</v>
      </c>
      <c r="H44" s="52">
        <v>1.258065</v>
      </c>
      <c r="I44" s="52">
        <v>0</v>
      </c>
      <c r="J44" s="52">
        <v>0</v>
      </c>
      <c r="K44" s="52">
        <v>1.209781</v>
      </c>
      <c r="L44" s="52">
        <v>4.8284000000000001E-2</v>
      </c>
    </row>
    <row r="45" spans="1:12" x14ac:dyDescent="0.2">
      <c r="A45" s="28" t="s">
        <v>57</v>
      </c>
      <c r="B45" s="15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12.75" customHeight="1" x14ac:dyDescent="0.2">
      <c r="A46" s="71" t="s">
        <v>58</v>
      </c>
      <c r="B46" s="72" t="s">
        <v>59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">
      <c r="A47" s="71"/>
      <c r="B47" s="72"/>
      <c r="C47" s="52">
        <v>6.2698330000000002</v>
      </c>
      <c r="D47" s="52">
        <v>0</v>
      </c>
      <c r="E47" s="52">
        <v>0</v>
      </c>
      <c r="F47" s="52">
        <v>6.1973599999999998</v>
      </c>
      <c r="G47" s="52">
        <v>7.2472999999999996E-2</v>
      </c>
      <c r="H47" s="52">
        <v>1.258065</v>
      </c>
      <c r="I47" s="65"/>
      <c r="J47" s="65"/>
      <c r="K47" s="65">
        <v>1.209781</v>
      </c>
      <c r="L47" s="65">
        <v>4.8284000000000001E-2</v>
      </c>
    </row>
    <row r="48" spans="1:12" x14ac:dyDescent="0.2">
      <c r="A48" s="71"/>
      <c r="B48" s="72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x14ac:dyDescent="0.2">
      <c r="A49" s="47"/>
      <c r="B49" s="20" t="s">
        <v>60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x14ac:dyDescent="0.2">
      <c r="A50" s="24" t="s">
        <v>61</v>
      </c>
      <c r="B50" s="9" t="s">
        <v>62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2">
        <v>0</v>
      </c>
      <c r="I50" s="65"/>
      <c r="J50" s="65"/>
      <c r="K50" s="65"/>
      <c r="L50" s="65"/>
    </row>
    <row r="51" spans="1:12" ht="22.5" x14ac:dyDescent="0.2">
      <c r="A51" s="24"/>
      <c r="B51" s="37" t="s">
        <v>63</v>
      </c>
      <c r="C51" s="52">
        <v>0</v>
      </c>
      <c r="D51" s="64">
        <v>0</v>
      </c>
      <c r="E51" s="64">
        <v>0</v>
      </c>
      <c r="F51" s="64">
        <v>0</v>
      </c>
      <c r="G51" s="64">
        <v>0</v>
      </c>
      <c r="H51" s="52">
        <v>0</v>
      </c>
      <c r="I51" s="65"/>
      <c r="J51" s="65"/>
      <c r="K51" s="65"/>
      <c r="L51" s="65"/>
    </row>
    <row r="52" spans="1:12" x14ac:dyDescent="0.2">
      <c r="A52" s="6" t="s">
        <v>64</v>
      </c>
      <c r="B52" s="49" t="s">
        <v>65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</row>
    <row r="54" spans="1:12" ht="22.5" customHeight="1" x14ac:dyDescent="0.2">
      <c r="A54" s="73" t="s">
        <v>78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50">
        <v>124.56861600000001</v>
      </c>
      <c r="D58" s="50"/>
      <c r="E58" s="50"/>
      <c r="F58" s="50"/>
      <c r="G58" s="50">
        <v>124.56861600000001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</row>
    <row r="61" spans="1:12" x14ac:dyDescent="0.2">
      <c r="A61" s="42">
        <v>1</v>
      </c>
      <c r="B61" s="42" t="s">
        <v>74</v>
      </c>
      <c r="C61" s="43"/>
      <c r="D61" s="43"/>
      <c r="E61" s="51">
        <v>31.380986</v>
      </c>
      <c r="F61" s="51">
        <v>7.2472999999999996E-2</v>
      </c>
      <c r="G61" s="51">
        <f>SUM(C61:F61)</f>
        <v>31.453458999999999</v>
      </c>
    </row>
    <row r="63" spans="1:12" ht="24" customHeight="1" x14ac:dyDescent="0.2">
      <c r="A63" s="74" t="s">
        <v>79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C64" s="45"/>
      <c r="D64" s="45"/>
      <c r="E64" s="45"/>
      <c r="F64" s="45"/>
      <c r="G64" s="45"/>
    </row>
    <row r="65" spans="1:7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</row>
    <row r="66" spans="1:7" x14ac:dyDescent="0.2">
      <c r="A66" s="42">
        <v>1</v>
      </c>
      <c r="B66" s="42" t="s">
        <v>74</v>
      </c>
      <c r="C66" s="43"/>
      <c r="D66" s="43"/>
      <c r="E66" s="51">
        <v>31.380986</v>
      </c>
      <c r="F66" s="51">
        <v>7.2472999999999996E-2</v>
      </c>
      <c r="G66" s="51">
        <f>SUM(C66:F66)</f>
        <v>31.453458999999999</v>
      </c>
    </row>
  </sheetData>
  <mergeCells count="13"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  <mergeCell ref="A46:A48"/>
    <mergeCell ref="B46:B48"/>
  </mergeCells>
  <phoneticPr fontId="0" type="noConversion"/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3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Normal="100" zoomScaleSheetLayoutView="100" workbookViewId="0">
      <selection activeCell="K47" sqref="K47"/>
    </sheetView>
  </sheetViews>
  <sheetFormatPr defaultRowHeight="12.75" x14ac:dyDescent="0.2"/>
  <cols>
    <col min="1" max="1" width="6.28515625" style="1" customWidth="1"/>
    <col min="2" max="2" width="53.42578125" style="1" customWidth="1"/>
    <col min="3" max="3" width="11.42578125" style="1" customWidth="1"/>
    <col min="4" max="4" width="13.5703125" style="1" customWidth="1"/>
    <col min="5" max="5" width="12.42578125" style="1" customWidth="1"/>
    <col min="6" max="6" width="10" style="1" customWidth="1"/>
    <col min="7" max="7" width="11.42578125" style="1" customWidth="1"/>
    <col min="8" max="8" width="8.42578125" style="1" customWidth="1"/>
    <col min="9" max="9" width="8.5703125" style="1" customWidth="1"/>
    <col min="10" max="10" width="8.7109375" style="1" customWidth="1"/>
    <col min="11" max="11" width="7.85546875" style="1" customWidth="1"/>
    <col min="12" max="12" width="7.7109375" style="1" customWidth="1"/>
    <col min="13" max="16384" width="9.140625" style="1"/>
  </cols>
  <sheetData>
    <row r="1" spans="1:12" ht="12.7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76" t="s">
        <v>1</v>
      </c>
      <c r="B3" s="76" t="s">
        <v>2</v>
      </c>
      <c r="C3" s="77" t="s">
        <v>80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69" t="s">
        <v>9</v>
      </c>
      <c r="D7" s="69" t="s">
        <v>10</v>
      </c>
      <c r="E7" s="69" t="s">
        <v>11</v>
      </c>
      <c r="F7" s="69" t="s">
        <v>12</v>
      </c>
      <c r="G7" s="69" t="s">
        <v>13</v>
      </c>
      <c r="H7" s="69" t="s">
        <v>9</v>
      </c>
      <c r="I7" s="69" t="s">
        <v>10</v>
      </c>
      <c r="J7" s="69" t="s">
        <v>11</v>
      </c>
      <c r="K7" s="69" t="s">
        <v>12</v>
      </c>
      <c r="L7" s="69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52">
        <f>D9</f>
        <v>125.22057699999999</v>
      </c>
      <c r="D9" s="52">
        <f>D13</f>
        <v>125.22057699999999</v>
      </c>
      <c r="E9" s="52">
        <v>0</v>
      </c>
      <c r="F9" s="52">
        <v>0</v>
      </c>
      <c r="G9" s="52">
        <v>0</v>
      </c>
      <c r="H9" s="52">
        <f>I9</f>
        <v>22.123634000000003</v>
      </c>
      <c r="I9" s="52">
        <f>I13</f>
        <v>22.123634000000003</v>
      </c>
      <c r="J9" s="52"/>
      <c r="K9" s="52"/>
      <c r="L9" s="52"/>
    </row>
    <row r="10" spans="1:12" x14ac:dyDescent="0.2">
      <c r="A10" s="70" t="s">
        <v>16</v>
      </c>
      <c r="B10" s="9" t="s">
        <v>17</v>
      </c>
      <c r="C10" s="52">
        <v>0</v>
      </c>
      <c r="D10" s="53">
        <v>0</v>
      </c>
      <c r="E10" s="53">
        <v>0</v>
      </c>
      <c r="F10" s="53">
        <v>0</v>
      </c>
      <c r="G10" s="53">
        <v>0</v>
      </c>
      <c r="H10" s="52"/>
      <c r="I10" s="65"/>
      <c r="J10" s="65"/>
      <c r="K10" s="65"/>
      <c r="L10" s="65"/>
    </row>
    <row r="11" spans="1:12" x14ac:dyDescent="0.2">
      <c r="A11" s="70"/>
      <c r="B11" s="12"/>
      <c r="C11" s="54"/>
      <c r="D11" s="55"/>
      <c r="E11" s="55"/>
      <c r="F11" s="55"/>
      <c r="G11" s="55"/>
      <c r="H11" s="54"/>
      <c r="I11" s="54"/>
      <c r="J11" s="54"/>
      <c r="K11" s="54"/>
      <c r="L11" s="54"/>
    </row>
    <row r="12" spans="1:12" x14ac:dyDescent="0.2">
      <c r="A12" s="70"/>
      <c r="B12" s="12"/>
      <c r="C12" s="54"/>
      <c r="D12" s="55"/>
      <c r="E12" s="55"/>
      <c r="F12" s="55"/>
      <c r="G12" s="55"/>
      <c r="H12" s="54"/>
      <c r="I12" s="54"/>
      <c r="J12" s="54"/>
      <c r="K12" s="54"/>
      <c r="L12" s="54"/>
    </row>
    <row r="13" spans="1:12" x14ac:dyDescent="0.2">
      <c r="A13" s="70" t="s">
        <v>18</v>
      </c>
      <c r="B13" s="9" t="s">
        <v>19</v>
      </c>
      <c r="C13" s="52">
        <f>D13</f>
        <v>125.22057699999999</v>
      </c>
      <c r="D13" s="52">
        <f>D18</f>
        <v>125.22057699999999</v>
      </c>
      <c r="E13" s="52">
        <v>0</v>
      </c>
      <c r="F13" s="52">
        <v>0</v>
      </c>
      <c r="G13" s="52">
        <v>0</v>
      </c>
      <c r="H13" s="52">
        <f>I13</f>
        <v>22.123634000000003</v>
      </c>
      <c r="I13" s="52">
        <f>I18</f>
        <v>22.123634000000003</v>
      </c>
      <c r="J13" s="52">
        <v>0</v>
      </c>
      <c r="K13" s="52">
        <v>0</v>
      </c>
      <c r="L13" s="52">
        <v>0</v>
      </c>
    </row>
    <row r="14" spans="1:12" x14ac:dyDescent="0.2">
      <c r="A14" s="70"/>
      <c r="B14" s="12"/>
      <c r="C14" s="54"/>
      <c r="D14" s="55"/>
      <c r="E14" s="55"/>
      <c r="F14" s="55"/>
      <c r="G14" s="55"/>
      <c r="H14" s="54"/>
      <c r="I14" s="54"/>
      <c r="J14" s="54"/>
      <c r="K14" s="54"/>
      <c r="L14" s="54"/>
    </row>
    <row r="15" spans="1:12" x14ac:dyDescent="0.2">
      <c r="A15" s="70"/>
      <c r="B15" s="12"/>
      <c r="C15" s="54"/>
      <c r="D15" s="55"/>
      <c r="E15" s="55"/>
      <c r="F15" s="55"/>
      <c r="G15" s="55"/>
      <c r="H15" s="54"/>
      <c r="I15" s="54"/>
      <c r="J15" s="54"/>
      <c r="K15" s="54"/>
      <c r="L15" s="54"/>
    </row>
    <row r="16" spans="1:12" x14ac:dyDescent="0.2">
      <c r="A16" s="70"/>
      <c r="B16" s="12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28" t="s">
        <v>20</v>
      </c>
      <c r="B17" s="15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22.5" x14ac:dyDescent="0.2">
      <c r="A18" s="46" t="s">
        <v>21</v>
      </c>
      <c r="B18" s="18" t="s">
        <v>22</v>
      </c>
      <c r="C18" s="52">
        <f>D18</f>
        <v>125.22057699999999</v>
      </c>
      <c r="D18" s="52">
        <f>C21+C32</f>
        <v>125.22057699999999</v>
      </c>
      <c r="E18" s="53">
        <v>0</v>
      </c>
      <c r="F18" s="53">
        <v>0</v>
      </c>
      <c r="G18" s="53">
        <v>0</v>
      </c>
      <c r="H18" s="52">
        <f>I18</f>
        <v>22.123634000000003</v>
      </c>
      <c r="I18" s="65">
        <f>H21+H32</f>
        <v>22.123634000000003</v>
      </c>
      <c r="J18" s="65"/>
      <c r="K18" s="65"/>
      <c r="L18" s="65"/>
    </row>
    <row r="19" spans="1:12" x14ac:dyDescent="0.2">
      <c r="A19" s="47"/>
      <c r="B19" s="20" t="s">
        <v>23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70" t="s">
        <v>24</v>
      </c>
      <c r="B20" s="9" t="s">
        <v>25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2">
        <v>0</v>
      </c>
      <c r="I20" s="65"/>
      <c r="J20" s="65"/>
      <c r="K20" s="65"/>
      <c r="L20" s="65"/>
    </row>
    <row r="21" spans="1:12" ht="22.5" x14ac:dyDescent="0.2">
      <c r="A21" s="6" t="s">
        <v>26</v>
      </c>
      <c r="B21" s="7" t="s">
        <v>27</v>
      </c>
      <c r="C21" s="58">
        <f>F21+G21</f>
        <v>34.731910999999997</v>
      </c>
      <c r="D21" s="59"/>
      <c r="E21" s="58">
        <v>0</v>
      </c>
      <c r="F21" s="58">
        <f>F22</f>
        <v>34.667823999999996</v>
      </c>
      <c r="G21" s="58">
        <f>G24</f>
        <v>6.4087000000000005E-2</v>
      </c>
      <c r="H21" s="58">
        <f>K21+L21</f>
        <v>6.8836340000000007</v>
      </c>
      <c r="I21" s="59"/>
      <c r="J21" s="58">
        <v>0</v>
      </c>
      <c r="K21" s="58">
        <f>K22</f>
        <v>6.8384540000000005</v>
      </c>
      <c r="L21" s="58">
        <f>L36+L27</f>
        <v>4.5179999999999998E-2</v>
      </c>
    </row>
    <row r="22" spans="1:12" x14ac:dyDescent="0.2">
      <c r="A22" s="70" t="s">
        <v>28</v>
      </c>
      <c r="B22" s="9" t="s">
        <v>10</v>
      </c>
      <c r="C22" s="58">
        <f>F22</f>
        <v>34.667823999999996</v>
      </c>
      <c r="D22" s="59"/>
      <c r="E22" s="53">
        <v>0</v>
      </c>
      <c r="F22" s="58">
        <f>F36+F25</f>
        <v>34.667823999999996</v>
      </c>
      <c r="G22" s="59"/>
      <c r="H22" s="58">
        <f>K22</f>
        <v>6.8384540000000005</v>
      </c>
      <c r="I22" s="59"/>
      <c r="J22" s="66"/>
      <c r="K22" s="58">
        <f>K36+K25</f>
        <v>6.8384540000000005</v>
      </c>
      <c r="L22" s="59"/>
    </row>
    <row r="23" spans="1:12" x14ac:dyDescent="0.2">
      <c r="A23" s="70" t="s">
        <v>29</v>
      </c>
      <c r="B23" s="9" t="s">
        <v>11</v>
      </c>
      <c r="C23" s="58">
        <v>0</v>
      </c>
      <c r="D23" s="59"/>
      <c r="E23" s="59"/>
      <c r="F23" s="53">
        <v>0</v>
      </c>
      <c r="G23" s="53">
        <v>0</v>
      </c>
      <c r="H23" s="58">
        <v>0</v>
      </c>
      <c r="I23" s="59"/>
      <c r="J23" s="59"/>
      <c r="K23" s="66"/>
      <c r="L23" s="66"/>
    </row>
    <row r="24" spans="1:12" x14ac:dyDescent="0.2">
      <c r="A24" s="70" t="s">
        <v>30</v>
      </c>
      <c r="B24" s="9" t="s">
        <v>12</v>
      </c>
      <c r="C24" s="58">
        <f>G24</f>
        <v>6.4087000000000005E-2</v>
      </c>
      <c r="D24" s="59"/>
      <c r="E24" s="59"/>
      <c r="F24" s="59"/>
      <c r="G24" s="58">
        <f>G44+G27</f>
        <v>6.4087000000000005E-2</v>
      </c>
      <c r="H24" s="58">
        <f>L24</f>
        <v>4.5179999999999998E-2</v>
      </c>
      <c r="I24" s="59"/>
      <c r="J24" s="59"/>
      <c r="K24" s="59"/>
      <c r="L24" s="66">
        <f>L36</f>
        <v>4.5179999999999998E-2</v>
      </c>
    </row>
    <row r="25" spans="1:12" x14ac:dyDescent="0.2">
      <c r="A25" s="6">
        <v>3</v>
      </c>
      <c r="B25" s="7" t="s">
        <v>31</v>
      </c>
      <c r="C25" s="58">
        <f>C26+C27</f>
        <v>0.76800000000000002</v>
      </c>
      <c r="D25" s="52">
        <f>D26+D27</f>
        <v>0</v>
      </c>
      <c r="E25" s="52">
        <f t="shared" ref="E25:L25" si="0">E26+E27</f>
        <v>0</v>
      </c>
      <c r="F25" s="52">
        <f t="shared" si="0"/>
        <v>0.76600000000000001</v>
      </c>
      <c r="G25" s="52">
        <f t="shared" si="0"/>
        <v>1E-3</v>
      </c>
      <c r="H25" s="52">
        <f t="shared" si="0"/>
        <v>0</v>
      </c>
      <c r="I25" s="52">
        <f t="shared" si="0"/>
        <v>0</v>
      </c>
      <c r="J25" s="52">
        <f t="shared" si="0"/>
        <v>0</v>
      </c>
      <c r="K25" s="52">
        <f t="shared" si="0"/>
        <v>0</v>
      </c>
      <c r="L25" s="52">
        <f t="shared" si="0"/>
        <v>0</v>
      </c>
    </row>
    <row r="26" spans="1:12" x14ac:dyDescent="0.2">
      <c r="A26" s="70" t="s">
        <v>32</v>
      </c>
      <c r="B26" s="9" t="s">
        <v>33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2">
        <v>0</v>
      </c>
      <c r="I26" s="65"/>
      <c r="J26" s="65"/>
      <c r="K26" s="65"/>
      <c r="L26" s="65"/>
    </row>
    <row r="27" spans="1:12" x14ac:dyDescent="0.2">
      <c r="A27" s="70" t="s">
        <v>34</v>
      </c>
      <c r="B27" s="9" t="s">
        <v>35</v>
      </c>
      <c r="C27" s="52">
        <f>ROUND(C36*2.26%,3)</f>
        <v>0.76800000000000002</v>
      </c>
      <c r="D27" s="53">
        <v>0</v>
      </c>
      <c r="E27" s="53">
        <v>0</v>
      </c>
      <c r="F27" s="52">
        <f>ROUND(F36*2.26%,3)</f>
        <v>0.76600000000000001</v>
      </c>
      <c r="G27" s="52">
        <f>ROUND(G36*2.26%,3)</f>
        <v>1E-3</v>
      </c>
      <c r="H27" s="52">
        <f>K27+L27</f>
        <v>0</v>
      </c>
      <c r="I27" s="65"/>
      <c r="J27" s="65"/>
      <c r="K27" s="52">
        <v>0</v>
      </c>
      <c r="L27" s="52">
        <v>0</v>
      </c>
    </row>
    <row r="28" spans="1:12" x14ac:dyDescent="0.2">
      <c r="A28" s="16" t="s">
        <v>36</v>
      </c>
      <c r="B28" s="15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2">
      <c r="A29" s="46" t="s">
        <v>37</v>
      </c>
      <c r="B29" s="26" t="s">
        <v>38</v>
      </c>
      <c r="C29" s="52">
        <f>C27</f>
        <v>0.76800000000000002</v>
      </c>
      <c r="D29" s="53">
        <v>0</v>
      </c>
      <c r="E29" s="53">
        <v>0</v>
      </c>
      <c r="F29" s="53">
        <f>F27</f>
        <v>0.76600000000000001</v>
      </c>
      <c r="G29" s="53">
        <f>G27</f>
        <v>1E-3</v>
      </c>
      <c r="H29" s="52">
        <f>K29+L29</f>
        <v>0</v>
      </c>
      <c r="I29" s="65"/>
      <c r="J29" s="65"/>
      <c r="K29" s="65">
        <v>0</v>
      </c>
      <c r="L29" s="65">
        <v>0</v>
      </c>
    </row>
    <row r="30" spans="1:12" x14ac:dyDescent="0.2">
      <c r="A30" s="47"/>
      <c r="B30" s="20" t="s">
        <v>39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x14ac:dyDescent="0.2">
      <c r="A31" s="16"/>
      <c r="B31" s="15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45" x14ac:dyDescent="0.2">
      <c r="A32" s="6" t="s">
        <v>40</v>
      </c>
      <c r="B32" s="7" t="s">
        <v>41</v>
      </c>
      <c r="C32" s="52">
        <f>D32</f>
        <v>90.488665999999995</v>
      </c>
      <c r="D32" s="52">
        <f>D34</f>
        <v>90.488665999999995</v>
      </c>
      <c r="E32" s="52">
        <v>0</v>
      </c>
      <c r="F32" s="52">
        <v>0</v>
      </c>
      <c r="G32" s="52">
        <v>0</v>
      </c>
      <c r="H32" s="52">
        <f>I32</f>
        <v>15.24</v>
      </c>
      <c r="I32" s="52">
        <f>I34</f>
        <v>15.24</v>
      </c>
      <c r="J32" s="52">
        <v>0</v>
      </c>
      <c r="K32" s="52">
        <v>0</v>
      </c>
      <c r="L32" s="52">
        <v>0</v>
      </c>
    </row>
    <row r="33" spans="1:12" x14ac:dyDescent="0.2">
      <c r="A33" s="28" t="s">
        <v>42</v>
      </c>
      <c r="B33" s="15"/>
      <c r="C33" s="56"/>
      <c r="D33" s="56"/>
      <c r="E33" s="56">
        <v>0</v>
      </c>
      <c r="F33" s="56"/>
      <c r="G33" s="56"/>
      <c r="H33" s="56"/>
      <c r="I33" s="56"/>
      <c r="J33" s="56"/>
      <c r="K33" s="56"/>
      <c r="L33" s="56"/>
    </row>
    <row r="34" spans="1:12" x14ac:dyDescent="0.2">
      <c r="A34" s="46" t="s">
        <v>43</v>
      </c>
      <c r="B34" s="26" t="s">
        <v>38</v>
      </c>
      <c r="C34" s="52">
        <f>D34</f>
        <v>90.488665999999995</v>
      </c>
      <c r="D34" s="52">
        <f>91.256666-C27</f>
        <v>90.488665999999995</v>
      </c>
      <c r="E34" s="53">
        <v>0</v>
      </c>
      <c r="F34" s="53">
        <v>0</v>
      </c>
      <c r="G34" s="53">
        <v>0</v>
      </c>
      <c r="H34" s="52">
        <f>I34</f>
        <v>15.24</v>
      </c>
      <c r="I34" s="65">
        <v>15.24</v>
      </c>
      <c r="J34" s="65"/>
      <c r="K34" s="65"/>
      <c r="L34" s="65"/>
    </row>
    <row r="35" spans="1:12" x14ac:dyDescent="0.2">
      <c r="A35" s="47"/>
      <c r="B35" s="20" t="s">
        <v>44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">
      <c r="A36" s="6">
        <v>5</v>
      </c>
      <c r="B36" s="7" t="s">
        <v>45</v>
      </c>
      <c r="C36" s="58">
        <f>F36+G36</f>
        <v>33.964911000000001</v>
      </c>
      <c r="D36" s="52">
        <v>0</v>
      </c>
      <c r="E36" s="52">
        <v>0</v>
      </c>
      <c r="F36" s="58">
        <f>SUM(F39+F47)</f>
        <v>33.901823999999998</v>
      </c>
      <c r="G36" s="58">
        <f>G47</f>
        <v>6.3087000000000004E-2</v>
      </c>
      <c r="H36" s="52">
        <f>K36+L36</f>
        <v>6.8836340000000007</v>
      </c>
      <c r="I36" s="52">
        <v>0</v>
      </c>
      <c r="J36" s="52">
        <v>0</v>
      </c>
      <c r="K36" s="52">
        <f>K37+K44</f>
        <v>6.8384540000000005</v>
      </c>
      <c r="L36" s="52">
        <f>L44</f>
        <v>4.5179999999999998E-2</v>
      </c>
    </row>
    <row r="37" spans="1:12" x14ac:dyDescent="0.2">
      <c r="A37" s="70" t="s">
        <v>46</v>
      </c>
      <c r="B37" s="9" t="s">
        <v>47</v>
      </c>
      <c r="C37" s="52">
        <f>F37</f>
        <v>27.735571</v>
      </c>
      <c r="D37" s="52">
        <v>0</v>
      </c>
      <c r="E37" s="52">
        <v>0</v>
      </c>
      <c r="F37" s="52">
        <f>F39</f>
        <v>27.735571</v>
      </c>
      <c r="G37" s="52">
        <v>0</v>
      </c>
      <c r="H37" s="52">
        <f>K37</f>
        <v>5.5202400000000003</v>
      </c>
      <c r="I37" s="52">
        <v>0</v>
      </c>
      <c r="J37" s="52">
        <v>0</v>
      </c>
      <c r="K37" s="52">
        <f>K39</f>
        <v>5.5202400000000003</v>
      </c>
      <c r="L37" s="52">
        <v>0</v>
      </c>
    </row>
    <row r="38" spans="1:12" x14ac:dyDescent="0.2">
      <c r="A38" s="28" t="s">
        <v>48</v>
      </c>
      <c r="B38" s="15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">
      <c r="A39" s="46" t="s">
        <v>49</v>
      </c>
      <c r="B39" s="26" t="s">
        <v>50</v>
      </c>
      <c r="C39" s="52">
        <f>F39</f>
        <v>27.735571</v>
      </c>
      <c r="D39" s="52">
        <v>0</v>
      </c>
      <c r="E39" s="52">
        <v>0</v>
      </c>
      <c r="F39" s="52">
        <v>27.735571</v>
      </c>
      <c r="G39" s="52">
        <v>0</v>
      </c>
      <c r="H39" s="52">
        <f>K39</f>
        <v>5.5202400000000003</v>
      </c>
      <c r="I39" s="65"/>
      <c r="J39" s="65"/>
      <c r="K39" s="65">
        <v>5.5202400000000003</v>
      </c>
      <c r="L39" s="65"/>
    </row>
    <row r="40" spans="1:12" x14ac:dyDescent="0.2">
      <c r="A40" s="47"/>
      <c r="B40" s="20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22.5" x14ac:dyDescent="0.2">
      <c r="A41" s="28" t="s">
        <v>52</v>
      </c>
      <c r="B41" s="29" t="s">
        <v>53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x14ac:dyDescent="0.2">
      <c r="A42" s="28" t="s">
        <v>54</v>
      </c>
      <c r="B42" s="3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x14ac:dyDescent="0.2">
      <c r="A43" s="48"/>
      <c r="B43" s="33" t="s">
        <v>51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2">
      <c r="A44" s="70" t="s">
        <v>55</v>
      </c>
      <c r="B44" s="9" t="s">
        <v>56</v>
      </c>
      <c r="C44" s="52">
        <f>SUM(F44+G44)</f>
        <v>6.2293400000000005</v>
      </c>
      <c r="D44" s="52">
        <v>0</v>
      </c>
      <c r="E44" s="52">
        <v>0</v>
      </c>
      <c r="F44" s="52">
        <f>F47</f>
        <v>6.1662530000000002</v>
      </c>
      <c r="G44" s="52">
        <f>G47</f>
        <v>6.3087000000000004E-2</v>
      </c>
      <c r="H44" s="52">
        <f>K44+L44</f>
        <v>1.363394</v>
      </c>
      <c r="I44" s="52">
        <v>0</v>
      </c>
      <c r="J44" s="52">
        <v>0</v>
      </c>
      <c r="K44" s="52">
        <f>K47</f>
        <v>1.318214</v>
      </c>
      <c r="L44" s="52">
        <f>L47</f>
        <v>4.5179999999999998E-2</v>
      </c>
    </row>
    <row r="45" spans="1:12" x14ac:dyDescent="0.2">
      <c r="A45" s="28" t="s">
        <v>57</v>
      </c>
      <c r="B45" s="15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12.75" customHeight="1" x14ac:dyDescent="0.2">
      <c r="A46" s="71" t="s">
        <v>58</v>
      </c>
      <c r="B46" s="72" t="s">
        <v>59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">
      <c r="A47" s="71"/>
      <c r="B47" s="72"/>
      <c r="C47" s="52">
        <f>SUM(F47+G47)</f>
        <v>6.2293400000000005</v>
      </c>
      <c r="D47" s="52">
        <v>0</v>
      </c>
      <c r="E47" s="52">
        <v>0</v>
      </c>
      <c r="F47" s="52">
        <v>6.1662530000000002</v>
      </c>
      <c r="G47" s="52">
        <v>6.3087000000000004E-2</v>
      </c>
      <c r="H47" s="52">
        <f>K47+L47</f>
        <v>1.363394</v>
      </c>
      <c r="I47" s="65"/>
      <c r="J47" s="65"/>
      <c r="K47" s="65">
        <v>1.318214</v>
      </c>
      <c r="L47" s="65">
        <v>4.5179999999999998E-2</v>
      </c>
    </row>
    <row r="48" spans="1:12" x14ac:dyDescent="0.2">
      <c r="A48" s="71"/>
      <c r="B48" s="72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x14ac:dyDescent="0.2">
      <c r="A49" s="47"/>
      <c r="B49" s="20" t="s">
        <v>60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x14ac:dyDescent="0.2">
      <c r="A50" s="70" t="s">
        <v>61</v>
      </c>
      <c r="B50" s="9" t="s">
        <v>62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2">
        <v>0</v>
      </c>
      <c r="I50" s="65"/>
      <c r="J50" s="65"/>
      <c r="K50" s="65"/>
      <c r="L50" s="65"/>
    </row>
    <row r="51" spans="1:12" ht="22.5" x14ac:dyDescent="0.2">
      <c r="A51" s="70"/>
      <c r="B51" s="37" t="s">
        <v>63</v>
      </c>
      <c r="C51" s="52">
        <v>0</v>
      </c>
      <c r="D51" s="64">
        <v>0</v>
      </c>
      <c r="E51" s="64">
        <v>0</v>
      </c>
      <c r="F51" s="64">
        <v>0</v>
      </c>
      <c r="G51" s="64">
        <v>0</v>
      </c>
      <c r="H51" s="52">
        <v>0</v>
      </c>
      <c r="I51" s="65"/>
      <c r="J51" s="65"/>
      <c r="K51" s="65"/>
      <c r="L51" s="65"/>
    </row>
    <row r="52" spans="1:12" x14ac:dyDescent="0.2">
      <c r="A52" s="6" t="s">
        <v>64</v>
      </c>
      <c r="B52" s="49" t="s">
        <v>65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</row>
    <row r="54" spans="1:12" ht="22.5" customHeight="1" x14ac:dyDescent="0.2">
      <c r="A54" s="73" t="s">
        <v>78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50">
        <f>C9</f>
        <v>125.22057699999999</v>
      </c>
      <c r="D58" s="50"/>
      <c r="E58" s="50"/>
      <c r="F58" s="50"/>
      <c r="G58" s="51">
        <f>SUM(C58:F58)</f>
        <v>125.22057699999999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</row>
    <row r="61" spans="1:12" x14ac:dyDescent="0.2">
      <c r="A61" s="42">
        <v>1</v>
      </c>
      <c r="B61" s="42" t="s">
        <v>74</v>
      </c>
      <c r="C61" s="43"/>
      <c r="D61" s="43"/>
      <c r="E61" s="51">
        <f>F36</f>
        <v>33.901823999999998</v>
      </c>
      <c r="F61" s="51">
        <f>G36</f>
        <v>6.3087000000000004E-2</v>
      </c>
      <c r="G61" s="51">
        <f>SUM(C61:F61)</f>
        <v>33.964911000000001</v>
      </c>
    </row>
    <row r="63" spans="1:12" ht="24" customHeight="1" x14ac:dyDescent="0.2">
      <c r="A63" s="74" t="s">
        <v>79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C64" s="45"/>
      <c r="D64" s="45"/>
      <c r="E64" s="45"/>
      <c r="F64" s="45"/>
      <c r="G64" s="45"/>
    </row>
    <row r="65" spans="1:7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</row>
    <row r="66" spans="1:7" x14ac:dyDescent="0.2">
      <c r="A66" s="42">
        <v>1</v>
      </c>
      <c r="B66" s="42" t="s">
        <v>74</v>
      </c>
      <c r="C66" s="43"/>
      <c r="D66" s="43"/>
      <c r="E66" s="51">
        <f>E61</f>
        <v>33.901823999999998</v>
      </c>
      <c r="F66" s="51">
        <f>F61</f>
        <v>6.3087000000000004E-2</v>
      </c>
      <c r="G66" s="51">
        <f>SUM(C66:F66)</f>
        <v>33.964911000000001</v>
      </c>
    </row>
  </sheetData>
  <mergeCells count="13">
    <mergeCell ref="A46:A48"/>
    <mergeCell ref="B46:B48"/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</mergeCells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3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zoomScaleSheetLayoutView="100" workbookViewId="0">
      <selection activeCell="I18" sqref="I18"/>
    </sheetView>
  </sheetViews>
  <sheetFormatPr defaultColWidth="9" defaultRowHeight="12.75" x14ac:dyDescent="0.2"/>
  <cols>
    <col min="1" max="1" width="6.28515625" customWidth="1"/>
    <col min="2" max="2" width="53.42578125" customWidth="1"/>
    <col min="3" max="3" width="11.42578125" customWidth="1"/>
    <col min="4" max="4" width="13.5703125" customWidth="1"/>
    <col min="5" max="5" width="12.42578125" customWidth="1"/>
    <col min="6" max="6" width="10" customWidth="1"/>
    <col min="7" max="7" width="11.42578125" customWidth="1"/>
    <col min="8" max="11" width="9" customWidth="1"/>
    <col min="12" max="12" width="4.5703125" customWidth="1"/>
  </cols>
  <sheetData>
    <row r="1" spans="1:12" ht="12.7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76" t="s">
        <v>1</v>
      </c>
      <c r="B3" s="76" t="s">
        <v>2</v>
      </c>
      <c r="C3" s="77" t="s">
        <v>3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8">
        <v>128.76659000000001</v>
      </c>
      <c r="D9" s="8">
        <v>128.76659000000001</v>
      </c>
      <c r="E9" s="8">
        <v>0</v>
      </c>
      <c r="F9" s="8">
        <v>0</v>
      </c>
      <c r="G9" s="8">
        <v>0</v>
      </c>
      <c r="H9" s="8">
        <v>22.642185999999999</v>
      </c>
      <c r="I9" s="8">
        <v>22.642185999999999</v>
      </c>
      <c r="J9" s="8">
        <v>0</v>
      </c>
      <c r="K9" s="8">
        <v>0</v>
      </c>
      <c r="L9" s="8">
        <v>0</v>
      </c>
    </row>
    <row r="10" spans="1:12" x14ac:dyDescent="0.2">
      <c r="A10" s="24" t="s">
        <v>16</v>
      </c>
      <c r="B10" s="9" t="s">
        <v>17</v>
      </c>
      <c r="C10" s="8">
        <v>0</v>
      </c>
      <c r="D10" s="10">
        <v>0</v>
      </c>
      <c r="E10" s="10">
        <v>0</v>
      </c>
      <c r="F10" s="10">
        <v>0</v>
      </c>
      <c r="G10" s="10">
        <v>0</v>
      </c>
      <c r="H10" s="8">
        <v>0</v>
      </c>
      <c r="I10" s="11"/>
      <c r="J10" s="11"/>
      <c r="K10" s="11"/>
      <c r="L10" s="11"/>
    </row>
    <row r="11" spans="1:12" x14ac:dyDescent="0.2">
      <c r="A11" s="24"/>
      <c r="B11" s="12"/>
      <c r="C11" s="13"/>
      <c r="D11" s="14"/>
      <c r="E11" s="14"/>
      <c r="F11" s="14"/>
      <c r="G11" s="14"/>
      <c r="H11" s="13"/>
      <c r="I11" s="13"/>
      <c r="J11" s="13"/>
      <c r="K11" s="13"/>
      <c r="L11" s="13"/>
    </row>
    <row r="12" spans="1:12" x14ac:dyDescent="0.2">
      <c r="A12" s="24"/>
      <c r="B12" s="12"/>
      <c r="C12" s="13"/>
      <c r="D12" s="14"/>
      <c r="E12" s="14"/>
      <c r="F12" s="14"/>
      <c r="G12" s="14"/>
      <c r="H12" s="13"/>
      <c r="I12" s="13"/>
      <c r="J12" s="13"/>
      <c r="K12" s="13"/>
      <c r="L12" s="13"/>
    </row>
    <row r="13" spans="1:12" x14ac:dyDescent="0.2">
      <c r="A13" s="24" t="s">
        <v>18</v>
      </c>
      <c r="B13" s="9" t="s">
        <v>19</v>
      </c>
      <c r="C13" s="8">
        <v>128.76659000000001</v>
      </c>
      <c r="D13" s="8">
        <v>128.76659000000001</v>
      </c>
      <c r="E13" s="8">
        <v>0</v>
      </c>
      <c r="F13" s="8">
        <v>0</v>
      </c>
      <c r="G13" s="8">
        <v>0</v>
      </c>
      <c r="H13" s="8">
        <v>22.642185999999999</v>
      </c>
      <c r="I13" s="8">
        <v>22.642185999999999</v>
      </c>
      <c r="J13" s="8">
        <v>0</v>
      </c>
      <c r="K13" s="8">
        <v>0</v>
      </c>
      <c r="L13" s="8">
        <v>0</v>
      </c>
    </row>
    <row r="14" spans="1:12" x14ac:dyDescent="0.2">
      <c r="A14" s="24"/>
      <c r="B14" s="12"/>
      <c r="C14" s="13"/>
      <c r="D14" s="14"/>
      <c r="E14" s="14"/>
      <c r="F14" s="14"/>
      <c r="G14" s="14"/>
      <c r="H14" s="13"/>
      <c r="I14" s="13"/>
      <c r="J14" s="13"/>
      <c r="K14" s="13"/>
      <c r="L14" s="13"/>
    </row>
    <row r="15" spans="1:12" x14ac:dyDescent="0.2">
      <c r="A15" s="24"/>
      <c r="B15" s="12"/>
      <c r="C15" s="13"/>
      <c r="D15" s="14"/>
      <c r="E15" s="14"/>
      <c r="F15" s="14"/>
      <c r="G15" s="14"/>
      <c r="H15" s="13"/>
      <c r="I15" s="13"/>
      <c r="J15" s="13"/>
      <c r="K15" s="13"/>
      <c r="L15" s="13"/>
    </row>
    <row r="16" spans="1:12" x14ac:dyDescent="0.2">
      <c r="A16" s="24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x14ac:dyDescent="0.2">
      <c r="A17" s="28" t="s">
        <v>20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22.5" x14ac:dyDescent="0.2">
      <c r="A18" s="17" t="s">
        <v>21</v>
      </c>
      <c r="B18" s="18" t="s">
        <v>22</v>
      </c>
      <c r="C18" s="8">
        <v>128.76659000000001</v>
      </c>
      <c r="D18" s="10">
        <v>128.76659000000001</v>
      </c>
      <c r="E18" s="10">
        <v>0</v>
      </c>
      <c r="F18" s="10">
        <v>0</v>
      </c>
      <c r="G18" s="10">
        <v>0</v>
      </c>
      <c r="H18" s="8">
        <v>22.642185999999999</v>
      </c>
      <c r="I18" s="11">
        <v>22.642185999999999</v>
      </c>
      <c r="J18" s="11"/>
      <c r="K18" s="11"/>
      <c r="L18" s="11"/>
    </row>
    <row r="19" spans="1:12" x14ac:dyDescent="0.2">
      <c r="A19" s="19"/>
      <c r="B19" s="20" t="s">
        <v>23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x14ac:dyDescent="0.2">
      <c r="A20" s="24" t="s">
        <v>24</v>
      </c>
      <c r="B20" s="9" t="s">
        <v>25</v>
      </c>
      <c r="C20" s="8">
        <v>0</v>
      </c>
      <c r="D20" s="10">
        <v>0</v>
      </c>
      <c r="E20" s="10">
        <v>0</v>
      </c>
      <c r="F20" s="10">
        <v>0</v>
      </c>
      <c r="G20" s="10">
        <v>0</v>
      </c>
      <c r="H20" s="8">
        <v>0</v>
      </c>
      <c r="I20" s="11"/>
      <c r="J20" s="11"/>
      <c r="K20" s="11"/>
      <c r="L20" s="11"/>
    </row>
    <row r="21" spans="1:12" ht="22.5" x14ac:dyDescent="0.2">
      <c r="A21" s="6" t="s">
        <v>26</v>
      </c>
      <c r="B21" s="7" t="s">
        <v>27</v>
      </c>
      <c r="C21" s="22">
        <v>37.110495</v>
      </c>
      <c r="D21" s="23"/>
      <c r="E21" s="22">
        <v>0</v>
      </c>
      <c r="F21" s="22">
        <v>37.012906000000001</v>
      </c>
      <c r="G21" s="22">
        <v>9.7588999999999995E-2</v>
      </c>
      <c r="H21" s="22">
        <v>7.0259879999999999</v>
      </c>
      <c r="I21" s="23"/>
      <c r="J21" s="22">
        <v>0</v>
      </c>
      <c r="K21" s="22">
        <v>6.9695929999999997</v>
      </c>
      <c r="L21" s="22">
        <v>5.6395000000000001E-2</v>
      </c>
    </row>
    <row r="22" spans="1:12" x14ac:dyDescent="0.2">
      <c r="A22" s="24" t="s">
        <v>28</v>
      </c>
      <c r="B22" s="9" t="s">
        <v>10</v>
      </c>
      <c r="C22" s="22">
        <v>37.012906000000001</v>
      </c>
      <c r="D22" s="23"/>
      <c r="E22" s="10">
        <v>0</v>
      </c>
      <c r="F22" s="10">
        <v>37.012906000000001</v>
      </c>
      <c r="G22" s="23"/>
      <c r="H22" s="22">
        <v>6.9695929999999997</v>
      </c>
      <c r="I22" s="23"/>
      <c r="J22" s="25"/>
      <c r="K22" s="25">
        <v>6.9695929999999997</v>
      </c>
      <c r="L22" s="23"/>
    </row>
    <row r="23" spans="1:12" x14ac:dyDescent="0.2">
      <c r="A23" s="24" t="s">
        <v>29</v>
      </c>
      <c r="B23" s="9" t="s">
        <v>11</v>
      </c>
      <c r="C23" s="22">
        <v>0</v>
      </c>
      <c r="D23" s="23"/>
      <c r="E23" s="23"/>
      <c r="F23" s="10">
        <v>0</v>
      </c>
      <c r="G23" s="10">
        <v>0</v>
      </c>
      <c r="H23" s="22">
        <v>0</v>
      </c>
      <c r="I23" s="23"/>
      <c r="J23" s="23"/>
      <c r="K23" s="25"/>
      <c r="L23" s="25"/>
    </row>
    <row r="24" spans="1:12" x14ac:dyDescent="0.2">
      <c r="A24" s="24" t="s">
        <v>30</v>
      </c>
      <c r="B24" s="9" t="s">
        <v>12</v>
      </c>
      <c r="C24" s="22">
        <v>9.7588999999999995E-2</v>
      </c>
      <c r="D24" s="23"/>
      <c r="E24" s="23"/>
      <c r="F24" s="23"/>
      <c r="G24" s="10">
        <v>9.7588999999999995E-2</v>
      </c>
      <c r="H24" s="22">
        <v>5.6395000000000001E-2</v>
      </c>
      <c r="I24" s="23"/>
      <c r="J24" s="23"/>
      <c r="K24" s="23"/>
      <c r="L24" s="25">
        <v>5.6395000000000001E-2</v>
      </c>
    </row>
    <row r="25" spans="1:12" x14ac:dyDescent="0.2">
      <c r="A25" s="6">
        <v>3</v>
      </c>
      <c r="B25" s="7" t="s">
        <v>31</v>
      </c>
      <c r="C25" s="8">
        <v>0.81800499999999998</v>
      </c>
      <c r="D25" s="8">
        <v>0</v>
      </c>
      <c r="E25" s="8">
        <v>0</v>
      </c>
      <c r="F25" s="8">
        <v>0.81584800000000002</v>
      </c>
      <c r="G25" s="8">
        <v>2.1570000000000001E-3</v>
      </c>
      <c r="H25" s="8">
        <v>0.154031</v>
      </c>
      <c r="I25" s="8">
        <v>0</v>
      </c>
      <c r="J25" s="8">
        <v>0</v>
      </c>
      <c r="K25" s="8">
        <v>0.152785</v>
      </c>
      <c r="L25" s="8">
        <v>1.2459999999999999E-3</v>
      </c>
    </row>
    <row r="26" spans="1:12" x14ac:dyDescent="0.2">
      <c r="A26" s="24" t="s">
        <v>32</v>
      </c>
      <c r="B26" s="9" t="s">
        <v>33</v>
      </c>
      <c r="C26" s="8">
        <v>0</v>
      </c>
      <c r="D26" s="10">
        <v>0</v>
      </c>
      <c r="E26" s="10">
        <v>0</v>
      </c>
      <c r="F26" s="10">
        <v>0</v>
      </c>
      <c r="G26" s="10">
        <v>0</v>
      </c>
      <c r="H26" s="8">
        <v>0</v>
      </c>
      <c r="I26" s="11"/>
      <c r="J26" s="11"/>
      <c r="K26" s="11"/>
      <c r="L26" s="11"/>
    </row>
    <row r="27" spans="1:12" x14ac:dyDescent="0.2">
      <c r="A27" s="24" t="s">
        <v>34</v>
      </c>
      <c r="B27" s="9" t="s">
        <v>35</v>
      </c>
      <c r="C27" s="8">
        <v>0.81800499999999998</v>
      </c>
      <c r="D27" s="10">
        <v>0</v>
      </c>
      <c r="E27" s="10">
        <v>0</v>
      </c>
      <c r="F27" s="10">
        <v>0.81584800000000002</v>
      </c>
      <c r="G27" s="10">
        <v>2.1570000000000001E-3</v>
      </c>
      <c r="H27" s="8">
        <v>0.154031</v>
      </c>
      <c r="I27" s="11"/>
      <c r="J27" s="11"/>
      <c r="K27" s="11">
        <v>0.152785</v>
      </c>
      <c r="L27" s="11">
        <v>1.2459999999999999E-3</v>
      </c>
    </row>
    <row r="28" spans="1:12" x14ac:dyDescent="0.2">
      <c r="A28" s="16" t="s">
        <v>36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">
      <c r="A29" s="17" t="s">
        <v>37</v>
      </c>
      <c r="B29" s="26" t="s">
        <v>38</v>
      </c>
      <c r="C29" s="8">
        <v>0.81800499999999998</v>
      </c>
      <c r="D29" s="10">
        <v>0</v>
      </c>
      <c r="E29" s="10">
        <v>0</v>
      </c>
      <c r="F29" s="10">
        <v>0.81584800000000002</v>
      </c>
      <c r="G29" s="10">
        <v>2.1570000000000001E-3</v>
      </c>
      <c r="H29" s="8">
        <v>0.154031</v>
      </c>
      <c r="I29" s="11"/>
      <c r="J29" s="11"/>
      <c r="K29" s="11">
        <v>0.152785</v>
      </c>
      <c r="L29" s="11">
        <v>1.2459999999999999E-3</v>
      </c>
    </row>
    <row r="30" spans="1:12" x14ac:dyDescent="0.2">
      <c r="A30" s="19"/>
      <c r="B30" s="20" t="s">
        <v>39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A31" s="16"/>
      <c r="B31" s="15"/>
      <c r="C31" s="27">
        <v>0.81800499999999998</v>
      </c>
      <c r="D31" s="27">
        <v>0</v>
      </c>
      <c r="E31" s="27">
        <v>0</v>
      </c>
      <c r="F31" s="27">
        <v>0.81584800000000002</v>
      </c>
      <c r="G31" s="27">
        <v>2.1570000000000001E-3</v>
      </c>
      <c r="H31" s="27">
        <v>0.154031</v>
      </c>
      <c r="I31" s="27">
        <v>0</v>
      </c>
      <c r="J31" s="27">
        <v>0</v>
      </c>
      <c r="K31" s="27">
        <v>0.152785</v>
      </c>
      <c r="L31" s="27">
        <v>1.2459999999999999E-3</v>
      </c>
    </row>
    <row r="32" spans="1:12" ht="45" x14ac:dyDescent="0.2">
      <c r="A32" s="6" t="s">
        <v>40</v>
      </c>
      <c r="B32" s="7" t="s">
        <v>41</v>
      </c>
      <c r="C32" s="8">
        <v>91.753684000000007</v>
      </c>
      <c r="D32" s="8">
        <v>91.753684000000007</v>
      </c>
      <c r="E32" s="8">
        <v>0</v>
      </c>
      <c r="F32" s="8">
        <v>0</v>
      </c>
      <c r="G32" s="8">
        <v>0</v>
      </c>
      <c r="H32" s="8">
        <v>15.672593000000001</v>
      </c>
      <c r="I32" s="8">
        <v>15.672593000000001</v>
      </c>
      <c r="J32" s="8">
        <v>0</v>
      </c>
      <c r="K32" s="8">
        <v>0</v>
      </c>
      <c r="L32" s="8">
        <v>0</v>
      </c>
    </row>
    <row r="33" spans="1:12" x14ac:dyDescent="0.2">
      <c r="A33" s="28" t="s">
        <v>42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2">
      <c r="A34" s="17" t="s">
        <v>43</v>
      </c>
      <c r="B34" s="26" t="s">
        <v>38</v>
      </c>
      <c r="C34" s="8">
        <v>91.753684000000007</v>
      </c>
      <c r="D34" s="10">
        <v>91.753684000000007</v>
      </c>
      <c r="E34" s="10">
        <v>0</v>
      </c>
      <c r="F34" s="10">
        <v>0</v>
      </c>
      <c r="G34" s="10">
        <v>0</v>
      </c>
      <c r="H34" s="8">
        <v>15.672593000000001</v>
      </c>
      <c r="I34" s="11">
        <v>15.672593000000001</v>
      </c>
      <c r="J34" s="11"/>
      <c r="K34" s="11"/>
      <c r="L34" s="11"/>
    </row>
    <row r="35" spans="1:12" x14ac:dyDescent="0.2">
      <c r="A35" s="19"/>
      <c r="B35" s="20" t="s">
        <v>44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6">
        <v>5</v>
      </c>
      <c r="B36" s="7" t="s">
        <v>45</v>
      </c>
      <c r="C36" s="8">
        <v>36.194901000000002</v>
      </c>
      <c r="D36" s="8">
        <v>0</v>
      </c>
      <c r="E36" s="8">
        <v>0</v>
      </c>
      <c r="F36" s="8">
        <v>36.099468999999999</v>
      </c>
      <c r="G36" s="8">
        <v>9.5432000000000003E-2</v>
      </c>
      <c r="H36" s="8">
        <v>6.8155619999999999</v>
      </c>
      <c r="I36" s="8">
        <v>0</v>
      </c>
      <c r="J36" s="8">
        <v>0</v>
      </c>
      <c r="K36" s="8">
        <v>6.7604129999999998</v>
      </c>
      <c r="L36" s="8">
        <v>5.5148999999999997E-2</v>
      </c>
    </row>
    <row r="37" spans="1:12" x14ac:dyDescent="0.2">
      <c r="A37" s="24" t="s">
        <v>46</v>
      </c>
      <c r="B37" s="9" t="s">
        <v>47</v>
      </c>
      <c r="C37" s="8">
        <v>28.583044999999998</v>
      </c>
      <c r="D37" s="8">
        <v>0</v>
      </c>
      <c r="E37" s="8">
        <v>0</v>
      </c>
      <c r="F37" s="8">
        <v>28.583044999999998</v>
      </c>
      <c r="G37" s="8">
        <v>0</v>
      </c>
      <c r="H37" s="8">
        <v>5.4112</v>
      </c>
      <c r="I37" s="8">
        <v>0</v>
      </c>
      <c r="J37" s="8">
        <v>0</v>
      </c>
      <c r="K37" s="8">
        <v>5.4112</v>
      </c>
      <c r="L37" s="8">
        <v>0</v>
      </c>
    </row>
    <row r="38" spans="1:12" x14ac:dyDescent="0.2">
      <c r="A38" s="28" t="s">
        <v>48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">
      <c r="A39" s="17" t="s">
        <v>49</v>
      </c>
      <c r="B39" s="26" t="s">
        <v>50</v>
      </c>
      <c r="C39" s="8">
        <v>28.583044999999998</v>
      </c>
      <c r="D39" s="10">
        <v>0</v>
      </c>
      <c r="E39" s="10">
        <v>0</v>
      </c>
      <c r="F39" s="10">
        <v>28.583044999999998</v>
      </c>
      <c r="G39" s="10">
        <v>0</v>
      </c>
      <c r="H39" s="8">
        <v>5.4112</v>
      </c>
      <c r="I39" s="11"/>
      <c r="J39" s="11"/>
      <c r="K39" s="11">
        <v>5.4112</v>
      </c>
      <c r="L39" s="11"/>
    </row>
    <row r="40" spans="1:12" x14ac:dyDescent="0.2">
      <c r="A40" s="19"/>
      <c r="B40" s="20" t="s">
        <v>51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22.5" x14ac:dyDescent="0.2">
      <c r="A41" s="28" t="s">
        <v>52</v>
      </c>
      <c r="B41" s="29" t="s">
        <v>53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12" x14ac:dyDescent="0.2">
      <c r="A42" s="28" t="s">
        <v>54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x14ac:dyDescent="0.2">
      <c r="A43" s="32"/>
      <c r="B43" s="33" t="s">
        <v>51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x14ac:dyDescent="0.2">
      <c r="A44" s="24" t="s">
        <v>55</v>
      </c>
      <c r="B44" s="9" t="s">
        <v>56</v>
      </c>
      <c r="C44" s="8">
        <v>7.6118560000000004</v>
      </c>
      <c r="D44" s="8">
        <v>0</v>
      </c>
      <c r="E44" s="8">
        <v>0</v>
      </c>
      <c r="F44" s="8">
        <v>7.5164239999999998</v>
      </c>
      <c r="G44" s="8">
        <v>9.5432000000000003E-2</v>
      </c>
      <c r="H44" s="8">
        <v>1.4043620000000001</v>
      </c>
      <c r="I44" s="8">
        <v>0</v>
      </c>
      <c r="J44" s="8">
        <v>0</v>
      </c>
      <c r="K44" s="8">
        <v>1.349213</v>
      </c>
      <c r="L44" s="8">
        <v>5.5148999999999997E-2</v>
      </c>
    </row>
    <row r="45" spans="1:12" x14ac:dyDescent="0.2">
      <c r="A45" s="28" t="s">
        <v>57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ht="12.75" customHeight="1" x14ac:dyDescent="0.2">
      <c r="A46" s="71" t="s">
        <v>58</v>
      </c>
      <c r="B46" s="72" t="s">
        <v>59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x14ac:dyDescent="0.2">
      <c r="A47" s="71"/>
      <c r="B47" s="72"/>
      <c r="C47" s="8">
        <v>7.6118560000000004</v>
      </c>
      <c r="D47" s="10">
        <v>0</v>
      </c>
      <c r="E47" s="10">
        <v>0</v>
      </c>
      <c r="F47" s="10">
        <v>7.5164239999999998</v>
      </c>
      <c r="G47" s="10">
        <v>9.5432000000000003E-2</v>
      </c>
      <c r="H47" s="8">
        <v>1.4043620000000001</v>
      </c>
      <c r="I47" s="11"/>
      <c r="J47" s="11"/>
      <c r="K47" s="11">
        <v>1.349213</v>
      </c>
      <c r="L47" s="11">
        <v>5.5148999999999997E-2</v>
      </c>
    </row>
    <row r="48" spans="1:12" x14ac:dyDescent="0.2">
      <c r="A48" s="71"/>
      <c r="B48" s="72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x14ac:dyDescent="0.2">
      <c r="A49" s="19"/>
      <c r="B49" s="20" t="s">
        <v>60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x14ac:dyDescent="0.2">
      <c r="A50" s="24" t="s">
        <v>61</v>
      </c>
      <c r="B50" s="9" t="s">
        <v>62</v>
      </c>
      <c r="C50" s="8">
        <v>0</v>
      </c>
      <c r="D50" s="10">
        <v>0</v>
      </c>
      <c r="E50" s="10">
        <v>0</v>
      </c>
      <c r="F50" s="10">
        <v>0</v>
      </c>
      <c r="G50" s="10">
        <v>0</v>
      </c>
      <c r="H50" s="8">
        <v>0</v>
      </c>
      <c r="I50" s="11"/>
      <c r="J50" s="11"/>
      <c r="K50" s="11"/>
      <c r="L50" s="11"/>
    </row>
    <row r="51" spans="1:12" ht="22.5" x14ac:dyDescent="0.2">
      <c r="A51" s="24"/>
      <c r="B51" s="37" t="s">
        <v>63</v>
      </c>
      <c r="C51" s="8">
        <v>0</v>
      </c>
      <c r="D51" s="38">
        <v>0</v>
      </c>
      <c r="E51" s="38">
        <v>0</v>
      </c>
      <c r="F51" s="38">
        <v>0</v>
      </c>
      <c r="G51" s="38">
        <v>0</v>
      </c>
      <c r="H51" s="8">
        <v>0</v>
      </c>
      <c r="I51" s="11"/>
      <c r="J51" s="11"/>
      <c r="K51" s="11"/>
      <c r="L51" s="11"/>
    </row>
    <row r="52" spans="1:12" x14ac:dyDescent="0.2">
      <c r="A52" s="6" t="s">
        <v>64</v>
      </c>
      <c r="B52" s="39" t="s">
        <v>65</v>
      </c>
      <c r="C52" s="22">
        <v>1.4210854715202001E-14</v>
      </c>
      <c r="D52" s="22">
        <v>1.4210854715202001E-14</v>
      </c>
      <c r="E52" s="22">
        <v>0</v>
      </c>
      <c r="F52" s="22">
        <v>0</v>
      </c>
      <c r="G52" s="22">
        <v>0</v>
      </c>
      <c r="H52" s="22">
        <v>-1.7763568394002501E-15</v>
      </c>
      <c r="I52" s="22">
        <v>-1.7763568394002501E-15</v>
      </c>
      <c r="J52" s="22">
        <v>0</v>
      </c>
      <c r="K52" s="22">
        <v>0</v>
      </c>
      <c r="L52" s="22">
        <v>0</v>
      </c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25.5" customHeight="1" x14ac:dyDescent="0.2">
      <c r="A54" s="73" t="s">
        <v>66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43">
        <v>128766590</v>
      </c>
      <c r="D58" s="44"/>
      <c r="E58" s="44"/>
      <c r="F58" s="44"/>
      <c r="G58" s="43">
        <f>SUM(C58:F58)</f>
        <v>128766590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  <c r="H59" s="1"/>
      <c r="I59" s="1"/>
      <c r="J59" s="1"/>
      <c r="K59" s="1"/>
      <c r="L59" s="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  <c r="H60" s="1"/>
      <c r="I60" s="1"/>
      <c r="J60" s="1"/>
      <c r="K60" s="1"/>
      <c r="L60" s="1"/>
    </row>
    <row r="61" spans="1:12" x14ac:dyDescent="0.2">
      <c r="A61" s="42">
        <v>1</v>
      </c>
      <c r="B61" s="42" t="s">
        <v>74</v>
      </c>
      <c r="C61" s="43"/>
      <c r="D61" s="43"/>
      <c r="E61" s="43">
        <v>36099469</v>
      </c>
      <c r="F61" s="43">
        <v>95432</v>
      </c>
      <c r="G61" s="43">
        <f>SUM(C61:F61)</f>
        <v>36194901</v>
      </c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customHeight="1" x14ac:dyDescent="0.2">
      <c r="A63" s="74" t="s">
        <v>76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B64" s="1"/>
      <c r="C64" s="45"/>
      <c r="D64" s="45"/>
      <c r="E64" s="45"/>
      <c r="F64" s="45"/>
      <c r="G64" s="45"/>
      <c r="H64" s="1"/>
      <c r="I64" s="1"/>
      <c r="J64" s="1"/>
      <c r="K64" s="1"/>
      <c r="L64" s="1"/>
    </row>
    <row r="65" spans="1:12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  <c r="H65" s="1"/>
      <c r="I65" s="1"/>
      <c r="J65" s="1"/>
      <c r="K65" s="1"/>
      <c r="L65" s="1"/>
    </row>
    <row r="66" spans="1:12" x14ac:dyDescent="0.2">
      <c r="A66" s="42">
        <v>1</v>
      </c>
      <c r="B66" s="42" t="s">
        <v>74</v>
      </c>
      <c r="C66" s="43"/>
      <c r="D66" s="43"/>
      <c r="E66" s="43">
        <v>36099469</v>
      </c>
      <c r="F66" s="43">
        <v>95432</v>
      </c>
      <c r="G66" s="43">
        <f>SUM(C66:F66)</f>
        <v>36194901</v>
      </c>
      <c r="H66" s="1"/>
      <c r="I66" s="1"/>
      <c r="J66" s="1"/>
      <c r="K66" s="1"/>
      <c r="L66" s="1"/>
    </row>
  </sheetData>
  <mergeCells count="13">
    <mergeCell ref="A46:A48"/>
    <mergeCell ref="B46:B48"/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</mergeCells>
  <phoneticPr fontId="25" type="noConversion"/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3" firstPageNumber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view="pageBreakPreview" zoomScaleNormal="55" workbookViewId="0">
      <selection activeCell="C4" sqref="C4:L4"/>
    </sheetView>
  </sheetViews>
  <sheetFormatPr defaultColWidth="9" defaultRowHeight="12.75" x14ac:dyDescent="0.2"/>
  <cols>
    <col min="1" max="1" width="6.28515625" customWidth="1"/>
    <col min="2" max="2" width="50.7109375" customWidth="1"/>
    <col min="3" max="3" width="11.42578125" customWidth="1"/>
    <col min="4" max="4" width="13.5703125" customWidth="1"/>
    <col min="5" max="5" width="12.42578125" customWidth="1"/>
    <col min="6" max="6" width="10.5703125" customWidth="1"/>
    <col min="7" max="7" width="11.42578125" customWidth="1"/>
  </cols>
  <sheetData>
    <row r="1" spans="1:12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 customHeight="1" x14ac:dyDescent="0.2">
      <c r="A3" s="76" t="s">
        <v>1</v>
      </c>
      <c r="B3" s="76" t="s">
        <v>2</v>
      </c>
      <c r="C3" s="77" t="s">
        <v>81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12.75" customHeight="1" x14ac:dyDescent="0.2">
      <c r="A4" s="76"/>
      <c r="B4" s="76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76"/>
      <c r="B5" s="76"/>
      <c r="C5" s="76" t="s">
        <v>5</v>
      </c>
      <c r="D5" s="76"/>
      <c r="E5" s="76"/>
      <c r="F5" s="76"/>
      <c r="G5" s="76"/>
      <c r="H5" s="76" t="s">
        <v>6</v>
      </c>
      <c r="I5" s="76"/>
      <c r="J5" s="76"/>
      <c r="K5" s="76"/>
      <c r="L5" s="76"/>
    </row>
    <row r="6" spans="1:12" ht="12.75" customHeight="1" x14ac:dyDescent="0.2">
      <c r="A6" s="76"/>
      <c r="B6" s="76"/>
      <c r="C6" s="76" t="s">
        <v>7</v>
      </c>
      <c r="D6" s="76"/>
      <c r="E6" s="76"/>
      <c r="F6" s="76"/>
      <c r="G6" s="76"/>
      <c r="H6" s="78" t="s">
        <v>8</v>
      </c>
      <c r="I6" s="78"/>
      <c r="J6" s="78"/>
      <c r="K6" s="78"/>
      <c r="L6" s="78"/>
    </row>
    <row r="7" spans="1:12" x14ac:dyDescent="0.2">
      <c r="A7" s="76"/>
      <c r="B7" s="76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</row>
    <row r="8" spans="1:12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6" t="s">
        <v>14</v>
      </c>
      <c r="B9" s="7" t="s">
        <v>15</v>
      </c>
      <c r="C9" s="8">
        <v>132.21639400000001</v>
      </c>
      <c r="D9" s="8">
        <v>132.21639400000001</v>
      </c>
      <c r="E9" s="8">
        <v>0</v>
      </c>
      <c r="F9" s="8">
        <v>0</v>
      </c>
      <c r="G9" s="8">
        <v>0</v>
      </c>
      <c r="H9" s="8">
        <v>22.071000000000002</v>
      </c>
      <c r="I9" s="8">
        <v>22.071000000000002</v>
      </c>
      <c r="J9" s="8">
        <v>0</v>
      </c>
      <c r="K9" s="8">
        <v>0</v>
      </c>
      <c r="L9" s="8">
        <v>0</v>
      </c>
    </row>
    <row r="10" spans="1:12" x14ac:dyDescent="0.2">
      <c r="A10" s="24" t="s">
        <v>16</v>
      </c>
      <c r="B10" s="9" t="s">
        <v>17</v>
      </c>
      <c r="C10" s="8">
        <v>0</v>
      </c>
      <c r="D10" s="10">
        <v>0</v>
      </c>
      <c r="E10" s="10">
        <v>0</v>
      </c>
      <c r="F10" s="10">
        <v>0</v>
      </c>
      <c r="G10" s="10">
        <v>0</v>
      </c>
      <c r="H10" s="8">
        <v>0</v>
      </c>
      <c r="I10" s="11"/>
      <c r="J10" s="11"/>
      <c r="K10" s="11"/>
      <c r="L10" s="11"/>
    </row>
    <row r="11" spans="1:12" x14ac:dyDescent="0.2">
      <c r="A11" s="24"/>
      <c r="B11" s="12"/>
      <c r="C11" s="13"/>
      <c r="D11" s="14"/>
      <c r="E11" s="14"/>
      <c r="F11" s="14"/>
      <c r="G11" s="14"/>
      <c r="H11" s="13"/>
      <c r="I11" s="13"/>
      <c r="J11" s="13"/>
      <c r="K11" s="13"/>
      <c r="L11" s="13"/>
    </row>
    <row r="12" spans="1:12" x14ac:dyDescent="0.2">
      <c r="A12" s="24"/>
      <c r="B12" s="12"/>
      <c r="C12" s="13"/>
      <c r="D12" s="14"/>
      <c r="E12" s="14"/>
      <c r="F12" s="14"/>
      <c r="G12" s="14"/>
      <c r="H12" s="13"/>
      <c r="I12" s="13"/>
      <c r="J12" s="13"/>
      <c r="K12" s="13"/>
      <c r="L12" s="13"/>
    </row>
    <row r="13" spans="1:12" x14ac:dyDescent="0.2">
      <c r="A13" s="24" t="s">
        <v>18</v>
      </c>
      <c r="B13" s="9" t="s">
        <v>19</v>
      </c>
      <c r="C13" s="8">
        <v>132.21639400000001</v>
      </c>
      <c r="D13" s="8">
        <v>132.21639400000001</v>
      </c>
      <c r="E13" s="8">
        <v>0</v>
      </c>
      <c r="F13" s="8">
        <v>0</v>
      </c>
      <c r="G13" s="8">
        <v>0</v>
      </c>
      <c r="H13" s="8">
        <v>22.071000000000002</v>
      </c>
      <c r="I13" s="8">
        <v>22.071000000000002</v>
      </c>
      <c r="J13" s="8">
        <v>0</v>
      </c>
      <c r="K13" s="8">
        <v>0</v>
      </c>
      <c r="L13" s="8">
        <v>0</v>
      </c>
    </row>
    <row r="14" spans="1:12" x14ac:dyDescent="0.2">
      <c r="A14" s="24"/>
      <c r="B14" s="12"/>
      <c r="C14" s="13"/>
      <c r="D14" s="14"/>
      <c r="E14" s="14"/>
      <c r="F14" s="14"/>
      <c r="G14" s="14"/>
      <c r="H14" s="13"/>
      <c r="I14" s="13"/>
      <c r="J14" s="13"/>
      <c r="K14" s="13"/>
      <c r="L14" s="13"/>
    </row>
    <row r="15" spans="1:12" x14ac:dyDescent="0.2">
      <c r="A15" s="24"/>
      <c r="B15" s="12"/>
      <c r="C15" s="13"/>
      <c r="D15" s="14"/>
      <c r="E15" s="14"/>
      <c r="F15" s="14"/>
      <c r="G15" s="14"/>
      <c r="H15" s="13"/>
      <c r="I15" s="13"/>
      <c r="J15" s="13"/>
      <c r="K15" s="13"/>
      <c r="L15" s="13"/>
    </row>
    <row r="16" spans="1:12" x14ac:dyDescent="0.2">
      <c r="A16" s="24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x14ac:dyDescent="0.2">
      <c r="A17" s="28" t="s">
        <v>20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22.5" x14ac:dyDescent="0.2">
      <c r="A18" s="17" t="s">
        <v>21</v>
      </c>
      <c r="B18" s="18" t="s">
        <v>22</v>
      </c>
      <c r="C18" s="8">
        <v>132.21639400000001</v>
      </c>
      <c r="D18" s="10">
        <v>132.21639400000001</v>
      </c>
      <c r="E18" s="10">
        <v>0</v>
      </c>
      <c r="F18" s="10">
        <v>0</v>
      </c>
      <c r="G18" s="10">
        <v>0</v>
      </c>
      <c r="H18" s="8">
        <v>22.071000000000002</v>
      </c>
      <c r="I18" s="11">
        <v>22.071000000000002</v>
      </c>
      <c r="J18" s="11"/>
      <c r="K18" s="11"/>
      <c r="L18" s="11"/>
    </row>
    <row r="19" spans="1:12" x14ac:dyDescent="0.2">
      <c r="A19" s="19"/>
      <c r="B19" s="20" t="s">
        <v>23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x14ac:dyDescent="0.2">
      <c r="A20" s="24" t="s">
        <v>24</v>
      </c>
      <c r="B20" s="9" t="s">
        <v>25</v>
      </c>
      <c r="C20" s="8">
        <v>0</v>
      </c>
      <c r="D20" s="10">
        <v>0</v>
      </c>
      <c r="E20" s="10">
        <v>0</v>
      </c>
      <c r="F20" s="10">
        <v>0</v>
      </c>
      <c r="G20" s="10">
        <v>0</v>
      </c>
      <c r="H20" s="8">
        <v>0</v>
      </c>
      <c r="I20" s="11"/>
      <c r="J20" s="11"/>
      <c r="K20" s="11"/>
      <c r="L20" s="11"/>
    </row>
    <row r="21" spans="1:12" ht="22.5" x14ac:dyDescent="0.2">
      <c r="A21" s="6" t="s">
        <v>26</v>
      </c>
      <c r="B21" s="7" t="s">
        <v>27</v>
      </c>
      <c r="C21" s="22">
        <v>38.652814614199997</v>
      </c>
      <c r="D21" s="23"/>
      <c r="E21" s="22">
        <v>0</v>
      </c>
      <c r="F21" s="22">
        <v>38.451525007599997</v>
      </c>
      <c r="G21" s="22">
        <v>0.2012896066</v>
      </c>
      <c r="H21" s="22">
        <v>6.4742435342666704</v>
      </c>
      <c r="I21" s="23"/>
      <c r="J21" s="22">
        <v>0</v>
      </c>
      <c r="K21" s="22">
        <v>6.3839840861333297</v>
      </c>
      <c r="L21" s="22">
        <v>9.0259448133333295E-2</v>
      </c>
    </row>
    <row r="22" spans="1:12" x14ac:dyDescent="0.2">
      <c r="A22" s="24" t="s">
        <v>28</v>
      </c>
      <c r="B22" s="9" t="s">
        <v>10</v>
      </c>
      <c r="C22" s="22">
        <v>38.451525007599997</v>
      </c>
      <c r="D22" s="23"/>
      <c r="E22" s="10">
        <v>0</v>
      </c>
      <c r="F22" s="10">
        <v>38.451525007599997</v>
      </c>
      <c r="G22" s="23"/>
      <c r="H22" s="22">
        <v>6.3839840861333297</v>
      </c>
      <c r="I22" s="23"/>
      <c r="J22" s="25"/>
      <c r="K22" s="25">
        <v>6.3839840861333297</v>
      </c>
      <c r="L22" s="23"/>
    </row>
    <row r="23" spans="1:12" x14ac:dyDescent="0.2">
      <c r="A23" s="24" t="s">
        <v>29</v>
      </c>
      <c r="B23" s="9" t="s">
        <v>11</v>
      </c>
      <c r="C23" s="22">
        <v>0</v>
      </c>
      <c r="D23" s="23"/>
      <c r="E23" s="23"/>
      <c r="F23" s="10">
        <v>0</v>
      </c>
      <c r="G23" s="10">
        <v>0</v>
      </c>
      <c r="H23" s="22">
        <v>0</v>
      </c>
      <c r="I23" s="23"/>
      <c r="J23" s="23"/>
      <c r="K23" s="25"/>
      <c r="L23" s="25"/>
    </row>
    <row r="24" spans="1:12" x14ac:dyDescent="0.2">
      <c r="A24" s="24" t="s">
        <v>30</v>
      </c>
      <c r="B24" s="9" t="s">
        <v>12</v>
      </c>
      <c r="C24" s="22">
        <v>0.2012896066</v>
      </c>
      <c r="D24" s="23"/>
      <c r="E24" s="23"/>
      <c r="F24" s="23"/>
      <c r="G24" s="10">
        <v>0.2012896066</v>
      </c>
      <c r="H24" s="22">
        <v>9.0259448133333295E-2</v>
      </c>
      <c r="I24" s="23"/>
      <c r="J24" s="23"/>
      <c r="K24" s="23"/>
      <c r="L24" s="25">
        <v>9.0259448133333295E-2</v>
      </c>
    </row>
    <row r="25" spans="1:12" x14ac:dyDescent="0.2">
      <c r="A25" s="6">
        <v>3</v>
      </c>
      <c r="B25" s="7" t="s">
        <v>31</v>
      </c>
      <c r="C25" s="8">
        <v>0.84979900760000004</v>
      </c>
      <c r="D25" s="8">
        <v>0</v>
      </c>
      <c r="E25" s="8">
        <v>0</v>
      </c>
      <c r="F25" s="8">
        <v>0.84535040100000003</v>
      </c>
      <c r="G25" s="8">
        <v>4.4486066000000001E-3</v>
      </c>
      <c r="H25" s="8">
        <v>0.141089419466667</v>
      </c>
      <c r="I25" s="8">
        <v>0</v>
      </c>
      <c r="J25" s="8">
        <v>0</v>
      </c>
      <c r="K25" s="8">
        <v>0.13909463799999999</v>
      </c>
      <c r="L25" s="8">
        <v>1.9947814666666699E-3</v>
      </c>
    </row>
    <row r="26" spans="1:12" x14ac:dyDescent="0.2">
      <c r="A26" s="24" t="s">
        <v>32</v>
      </c>
      <c r="B26" s="9" t="s">
        <v>33</v>
      </c>
      <c r="C26" s="8">
        <v>0</v>
      </c>
      <c r="D26" s="10">
        <v>0</v>
      </c>
      <c r="E26" s="10">
        <v>0</v>
      </c>
      <c r="F26" s="10">
        <v>0</v>
      </c>
      <c r="G26" s="10">
        <v>0</v>
      </c>
      <c r="H26" s="8">
        <v>0</v>
      </c>
      <c r="I26" s="11"/>
      <c r="J26" s="11"/>
      <c r="K26" s="11"/>
      <c r="L26" s="11"/>
    </row>
    <row r="27" spans="1:12" x14ac:dyDescent="0.2">
      <c r="A27" s="24" t="s">
        <v>34</v>
      </c>
      <c r="B27" s="9" t="s">
        <v>35</v>
      </c>
      <c r="C27" s="8">
        <v>0.84979900760000004</v>
      </c>
      <c r="D27" s="10">
        <v>0</v>
      </c>
      <c r="E27" s="10">
        <v>0</v>
      </c>
      <c r="F27" s="10">
        <v>0.84535040100000003</v>
      </c>
      <c r="G27" s="10">
        <v>4.4486066000000001E-3</v>
      </c>
      <c r="H27" s="8">
        <v>0.141089419466667</v>
      </c>
      <c r="I27" s="11"/>
      <c r="J27" s="11"/>
      <c r="K27" s="11">
        <v>0.13909463799999999</v>
      </c>
      <c r="L27" s="11">
        <v>1.9947814666666699E-3</v>
      </c>
    </row>
    <row r="28" spans="1:12" x14ac:dyDescent="0.2">
      <c r="A28" s="16" t="s">
        <v>36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">
      <c r="A29" s="17" t="s">
        <v>37</v>
      </c>
      <c r="B29" s="26" t="s">
        <v>38</v>
      </c>
      <c r="C29" s="8">
        <v>0.84979900760000004</v>
      </c>
      <c r="D29" s="10">
        <v>0</v>
      </c>
      <c r="E29" s="10">
        <v>0</v>
      </c>
      <c r="F29" s="10">
        <v>0.84535040100000003</v>
      </c>
      <c r="G29" s="10">
        <v>4.4486066000000001E-3</v>
      </c>
      <c r="H29" s="8">
        <v>0.141089419466667</v>
      </c>
      <c r="I29" s="11"/>
      <c r="J29" s="11"/>
      <c r="K29" s="11">
        <v>0.13909463799999999</v>
      </c>
      <c r="L29" s="11">
        <v>1.9947814666666699E-3</v>
      </c>
    </row>
    <row r="30" spans="1:12" x14ac:dyDescent="0.2">
      <c r="A30" s="19"/>
      <c r="B30" s="20" t="s">
        <v>39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A31" s="16"/>
      <c r="B31" s="15"/>
      <c r="C31" s="27">
        <v>0.84979900760000004</v>
      </c>
      <c r="D31" s="27">
        <v>0</v>
      </c>
      <c r="E31" s="27">
        <v>0</v>
      </c>
      <c r="F31" s="27">
        <v>0.84535040100000003</v>
      </c>
      <c r="G31" s="27">
        <v>4.4486066000000001E-3</v>
      </c>
      <c r="H31" s="27">
        <v>0.141089419466667</v>
      </c>
      <c r="I31" s="27">
        <v>0</v>
      </c>
      <c r="J31" s="27">
        <v>0</v>
      </c>
      <c r="K31" s="27">
        <v>0.13909463799999999</v>
      </c>
      <c r="L31" s="27">
        <v>1.9947814666666699E-3</v>
      </c>
    </row>
    <row r="32" spans="1:12" ht="45" x14ac:dyDescent="0.2">
      <c r="A32" s="6" t="s">
        <v>40</v>
      </c>
      <c r="B32" s="7" t="s">
        <v>41</v>
      </c>
      <c r="C32" s="8">
        <v>93.764868992399997</v>
      </c>
      <c r="D32" s="8">
        <v>93.764868992399997</v>
      </c>
      <c r="E32" s="8">
        <v>0</v>
      </c>
      <c r="F32" s="8">
        <v>0</v>
      </c>
      <c r="G32" s="8">
        <v>0</v>
      </c>
      <c r="H32" s="8">
        <v>15.6870159138667</v>
      </c>
      <c r="I32" s="8">
        <v>15.6870159138667</v>
      </c>
      <c r="J32" s="8">
        <v>0</v>
      </c>
      <c r="K32" s="8">
        <v>0</v>
      </c>
      <c r="L32" s="8">
        <v>0</v>
      </c>
    </row>
    <row r="33" spans="1:12" x14ac:dyDescent="0.2">
      <c r="A33" s="28" t="s">
        <v>42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2">
      <c r="A34" s="17" t="s">
        <v>43</v>
      </c>
      <c r="B34" s="26" t="s">
        <v>38</v>
      </c>
      <c r="C34" s="8">
        <v>93.764868992399997</v>
      </c>
      <c r="D34" s="10">
        <v>93.764868992399997</v>
      </c>
      <c r="E34" s="10">
        <v>0</v>
      </c>
      <c r="F34" s="10">
        <v>0</v>
      </c>
      <c r="G34" s="10">
        <v>0</v>
      </c>
      <c r="H34" s="8">
        <v>15.6870159138667</v>
      </c>
      <c r="I34" s="11">
        <v>15.6870159138667</v>
      </c>
      <c r="J34" s="11"/>
      <c r="K34" s="11"/>
      <c r="L34" s="11"/>
    </row>
    <row r="35" spans="1:12" x14ac:dyDescent="0.2">
      <c r="A35" s="19"/>
      <c r="B35" s="20" t="s">
        <v>44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6">
        <v>5</v>
      </c>
      <c r="B36" s="7" t="s">
        <v>45</v>
      </c>
      <c r="C36" s="8">
        <v>37.601725999999999</v>
      </c>
      <c r="D36" s="8">
        <v>0</v>
      </c>
      <c r="E36" s="8">
        <v>0</v>
      </c>
      <c r="F36" s="8">
        <v>37.404885</v>
      </c>
      <c r="G36" s="8">
        <v>0.19684099999999999</v>
      </c>
      <c r="H36" s="8">
        <v>6.24289466666667</v>
      </c>
      <c r="I36" s="8">
        <v>0</v>
      </c>
      <c r="J36" s="8">
        <v>0</v>
      </c>
      <c r="K36" s="8">
        <v>6.15463</v>
      </c>
      <c r="L36" s="8">
        <v>8.82646666666667E-2</v>
      </c>
    </row>
    <row r="37" spans="1:12" x14ac:dyDescent="0.2">
      <c r="A37" s="24" t="s">
        <v>46</v>
      </c>
      <c r="B37" s="9" t="s">
        <v>47</v>
      </c>
      <c r="C37" s="8">
        <v>29.576599000000002</v>
      </c>
      <c r="D37" s="8">
        <v>0</v>
      </c>
      <c r="E37" s="8">
        <v>0</v>
      </c>
      <c r="F37" s="8">
        <v>29.576599000000002</v>
      </c>
      <c r="G37" s="8">
        <v>0</v>
      </c>
      <c r="H37" s="8">
        <v>4.9189333333333298</v>
      </c>
      <c r="I37" s="8">
        <v>0</v>
      </c>
      <c r="J37" s="8">
        <v>0</v>
      </c>
      <c r="K37" s="8">
        <v>4.9189333333333298</v>
      </c>
      <c r="L37" s="8">
        <v>0</v>
      </c>
    </row>
    <row r="38" spans="1:12" x14ac:dyDescent="0.2">
      <c r="A38" s="28" t="s">
        <v>48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">
      <c r="A39" s="17" t="s">
        <v>49</v>
      </c>
      <c r="B39" s="26" t="s">
        <v>50</v>
      </c>
      <c r="C39" s="8">
        <v>29.576599000000002</v>
      </c>
      <c r="D39" s="10">
        <v>0</v>
      </c>
      <c r="E39" s="10">
        <v>0</v>
      </c>
      <c r="F39" s="10">
        <v>29.576599000000002</v>
      </c>
      <c r="G39" s="10">
        <v>0</v>
      </c>
      <c r="H39" s="8">
        <v>4.9189333333333298</v>
      </c>
      <c r="I39" s="11"/>
      <c r="J39" s="11"/>
      <c r="K39" s="11">
        <v>4.9189333333333298</v>
      </c>
      <c r="L39" s="11"/>
    </row>
    <row r="40" spans="1:12" x14ac:dyDescent="0.2">
      <c r="A40" s="19"/>
      <c r="B40" s="20" t="s">
        <v>51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22.5" x14ac:dyDescent="0.2">
      <c r="A41" s="28" t="s">
        <v>52</v>
      </c>
      <c r="B41" s="29" t="s">
        <v>53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12" x14ac:dyDescent="0.2">
      <c r="A42" s="28" t="s">
        <v>54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x14ac:dyDescent="0.2">
      <c r="A43" s="32"/>
      <c r="B43" s="33" t="s">
        <v>51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x14ac:dyDescent="0.2">
      <c r="A44" s="24" t="s">
        <v>55</v>
      </c>
      <c r="B44" s="9" t="s">
        <v>56</v>
      </c>
      <c r="C44" s="8">
        <v>8.0251269999999995</v>
      </c>
      <c r="D44" s="8">
        <v>0</v>
      </c>
      <c r="E44" s="8">
        <v>0</v>
      </c>
      <c r="F44" s="8">
        <v>7.8282860000000003</v>
      </c>
      <c r="G44" s="8">
        <v>0.19684099999999999</v>
      </c>
      <c r="H44" s="8">
        <v>1.32396133333333</v>
      </c>
      <c r="I44" s="8">
        <v>0</v>
      </c>
      <c r="J44" s="8">
        <v>0</v>
      </c>
      <c r="K44" s="8">
        <v>1.23569666666667</v>
      </c>
      <c r="L44" s="8">
        <v>8.82646666666667E-2</v>
      </c>
    </row>
    <row r="45" spans="1:12" x14ac:dyDescent="0.2">
      <c r="A45" s="28" t="s">
        <v>57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ht="12.75" customHeight="1" x14ac:dyDescent="0.2">
      <c r="A46" s="71" t="s">
        <v>58</v>
      </c>
      <c r="B46" s="72" t="s">
        <v>59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x14ac:dyDescent="0.2">
      <c r="A47" s="71"/>
      <c r="B47" s="72"/>
      <c r="C47" s="8">
        <v>8.0251269999999995</v>
      </c>
      <c r="D47" s="10">
        <v>0</v>
      </c>
      <c r="E47" s="10">
        <v>0</v>
      </c>
      <c r="F47" s="10">
        <v>7.8282860000000003</v>
      </c>
      <c r="G47" s="10">
        <v>0.19684099999999999</v>
      </c>
      <c r="H47" s="8">
        <v>1.32396133333333</v>
      </c>
      <c r="I47" s="11"/>
      <c r="J47" s="11"/>
      <c r="K47" s="11">
        <v>1.23569666666667</v>
      </c>
      <c r="L47" s="11">
        <v>8.82646666666667E-2</v>
      </c>
    </row>
    <row r="48" spans="1:12" x14ac:dyDescent="0.2">
      <c r="A48" s="71"/>
      <c r="B48" s="72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x14ac:dyDescent="0.2">
      <c r="A49" s="19"/>
      <c r="B49" s="20" t="s">
        <v>60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x14ac:dyDescent="0.2">
      <c r="A50" s="24" t="s">
        <v>61</v>
      </c>
      <c r="B50" s="9" t="s">
        <v>62</v>
      </c>
      <c r="C50" s="8">
        <v>0</v>
      </c>
      <c r="D50" s="10">
        <v>0</v>
      </c>
      <c r="E50" s="10">
        <v>0</v>
      </c>
      <c r="F50" s="10">
        <v>0</v>
      </c>
      <c r="G50" s="10">
        <v>0</v>
      </c>
      <c r="H50" s="8">
        <v>0</v>
      </c>
      <c r="I50" s="11"/>
      <c r="J50" s="11"/>
      <c r="K50" s="11"/>
      <c r="L50" s="11"/>
    </row>
    <row r="51" spans="1:12" ht="22.5" x14ac:dyDescent="0.2">
      <c r="A51" s="24"/>
      <c r="B51" s="37" t="s">
        <v>63</v>
      </c>
      <c r="C51" s="8">
        <v>0</v>
      </c>
      <c r="D51" s="38">
        <v>0</v>
      </c>
      <c r="E51" s="38">
        <v>0</v>
      </c>
      <c r="F51" s="38">
        <v>0</v>
      </c>
      <c r="G51" s="38">
        <v>0</v>
      </c>
      <c r="H51" s="8">
        <v>0</v>
      </c>
      <c r="I51" s="11"/>
      <c r="J51" s="11"/>
      <c r="K51" s="11"/>
      <c r="L51" s="11"/>
    </row>
    <row r="52" spans="1:12" x14ac:dyDescent="0.2">
      <c r="A52" s="6" t="s">
        <v>64</v>
      </c>
      <c r="B52" s="39" t="s">
        <v>65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1.7763568394002501E-15</v>
      </c>
      <c r="I52" s="22">
        <v>1.7763568394002501E-15</v>
      </c>
      <c r="J52" s="22">
        <v>0</v>
      </c>
      <c r="K52" s="22">
        <v>0</v>
      </c>
      <c r="L52" s="22">
        <v>0</v>
      </c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22.5" customHeight="1" x14ac:dyDescent="0.2">
      <c r="A54" s="73" t="s">
        <v>66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 x14ac:dyDescent="0.2">
      <c r="A55" s="40" t="s">
        <v>67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x14ac:dyDescent="0.2">
      <c r="A56" s="40" t="s">
        <v>68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x14ac:dyDescent="0.2">
      <c r="A57" s="42" t="s">
        <v>1</v>
      </c>
      <c r="B57" s="42" t="s">
        <v>69</v>
      </c>
      <c r="C57" s="42" t="s">
        <v>70</v>
      </c>
      <c r="D57" s="42" t="s">
        <v>71</v>
      </c>
      <c r="E57" s="42" t="s">
        <v>72</v>
      </c>
      <c r="F57" s="42" t="s">
        <v>73</v>
      </c>
      <c r="G57" s="42" t="s">
        <v>9</v>
      </c>
      <c r="H57" s="41"/>
      <c r="I57" s="41"/>
      <c r="J57" s="41"/>
      <c r="K57" s="41"/>
      <c r="L57" s="41"/>
    </row>
    <row r="58" spans="1:12" x14ac:dyDescent="0.2">
      <c r="A58" s="42">
        <v>1</v>
      </c>
      <c r="B58" s="42" t="s">
        <v>74</v>
      </c>
      <c r="C58" s="43">
        <v>132216394</v>
      </c>
      <c r="D58" s="44"/>
      <c r="E58" s="44"/>
      <c r="F58" s="44"/>
      <c r="G58" s="43">
        <f>SUM(C58:F58)</f>
        <v>132216394</v>
      </c>
      <c r="H58" s="41"/>
      <c r="I58" s="41"/>
      <c r="J58" s="41"/>
      <c r="K58" s="41"/>
      <c r="L58" s="41"/>
    </row>
    <row r="59" spans="1:12" x14ac:dyDescent="0.2">
      <c r="A59" s="40" t="s">
        <v>75</v>
      </c>
      <c r="B59" s="41"/>
      <c r="C59" s="41"/>
      <c r="D59" s="41"/>
      <c r="E59" s="41"/>
      <c r="F59" s="41"/>
      <c r="G59" s="41"/>
      <c r="H59" s="1"/>
      <c r="I59" s="1"/>
      <c r="J59" s="1"/>
      <c r="K59" s="1"/>
      <c r="L59" s="1"/>
    </row>
    <row r="60" spans="1:12" x14ac:dyDescent="0.2">
      <c r="A60" s="42" t="s">
        <v>1</v>
      </c>
      <c r="B60" s="42" t="s">
        <v>69</v>
      </c>
      <c r="C60" s="42" t="s">
        <v>70</v>
      </c>
      <c r="D60" s="42" t="s">
        <v>71</v>
      </c>
      <c r="E60" s="42" t="s">
        <v>72</v>
      </c>
      <c r="F60" s="42" t="s">
        <v>73</v>
      </c>
      <c r="G60" s="42" t="s">
        <v>9</v>
      </c>
      <c r="H60" s="1"/>
      <c r="I60" s="1"/>
      <c r="J60" s="1"/>
      <c r="K60" s="1"/>
      <c r="L60" s="1"/>
    </row>
    <row r="61" spans="1:12" x14ac:dyDescent="0.2">
      <c r="A61" s="42">
        <v>1</v>
      </c>
      <c r="B61" s="42" t="s">
        <v>74</v>
      </c>
      <c r="C61" s="43"/>
      <c r="D61" s="43"/>
      <c r="E61" s="43">
        <v>37507632</v>
      </c>
      <c r="F61" s="43">
        <v>94094</v>
      </c>
      <c r="G61" s="43">
        <f>SUM(C61:F61)</f>
        <v>37601726</v>
      </c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customHeight="1" x14ac:dyDescent="0.2">
      <c r="A63" s="74" t="s">
        <v>76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2" x14ac:dyDescent="0.2">
      <c r="A64" s="40" t="s">
        <v>67</v>
      </c>
      <c r="B64" s="1"/>
      <c r="C64" s="45"/>
      <c r="D64" s="45"/>
      <c r="E64" s="45"/>
      <c r="F64" s="45"/>
      <c r="G64" s="45"/>
      <c r="H64" s="1"/>
      <c r="I64" s="1"/>
      <c r="J64" s="1"/>
      <c r="K64" s="1"/>
      <c r="L64" s="1"/>
    </row>
    <row r="65" spans="1:12" x14ac:dyDescent="0.2">
      <c r="A65" s="42" t="s">
        <v>1</v>
      </c>
      <c r="B65" s="42" t="s">
        <v>69</v>
      </c>
      <c r="C65" s="42" t="s">
        <v>70</v>
      </c>
      <c r="D65" s="42" t="s">
        <v>71</v>
      </c>
      <c r="E65" s="42" t="s">
        <v>72</v>
      </c>
      <c r="F65" s="42" t="s">
        <v>73</v>
      </c>
      <c r="G65" s="42" t="s">
        <v>9</v>
      </c>
      <c r="H65" s="1"/>
      <c r="I65" s="1"/>
      <c r="J65" s="1"/>
      <c r="K65" s="1"/>
      <c r="L65" s="1"/>
    </row>
    <row r="66" spans="1:12" x14ac:dyDescent="0.2">
      <c r="A66" s="42">
        <v>1</v>
      </c>
      <c r="B66" s="42" t="s">
        <v>74</v>
      </c>
      <c r="C66" s="43"/>
      <c r="D66" s="43"/>
      <c r="E66" s="43">
        <v>37507632</v>
      </c>
      <c r="F66" s="43">
        <v>94094</v>
      </c>
      <c r="G66" s="43">
        <f>SUM(C66:F66)</f>
        <v>37601726</v>
      </c>
      <c r="H66" s="1"/>
      <c r="I66" s="1"/>
      <c r="J66" s="1"/>
      <c r="K66" s="1"/>
      <c r="L66" s="1"/>
    </row>
  </sheetData>
  <mergeCells count="13">
    <mergeCell ref="A46:A48"/>
    <mergeCell ref="B46:B48"/>
    <mergeCell ref="A54:L54"/>
    <mergeCell ref="A63:L63"/>
    <mergeCell ref="A1:L1"/>
    <mergeCell ref="A3:A7"/>
    <mergeCell ref="B3:B7"/>
    <mergeCell ref="C3:L3"/>
    <mergeCell ref="C4:L4"/>
    <mergeCell ref="C5:G5"/>
    <mergeCell ref="H5:L5"/>
    <mergeCell ref="C6:G6"/>
    <mergeCell ref="H6:L6"/>
  </mergeCells>
  <phoneticPr fontId="25" type="noConversion"/>
  <hyperlinks>
    <hyperlink ref="B19" location="П1.30!A1" display="Добавить ТСО"/>
    <hyperlink ref="B30" location="П1.30!A1" display="Добавить организацию-продавца потерь"/>
    <hyperlink ref="B35" location="П1.30!A1" display="Добавить организацию-продавца"/>
    <hyperlink ref="B40" location="П1.30!A1" display="Добавить сетевую компанию"/>
    <hyperlink ref="B49" location="П1.30!A1" display="Добавить сбытовую компанию-потребителя"/>
  </hyperlinks>
  <printOptions gridLines="1"/>
  <pageMargins left="0.74791666666666701" right="0.74791666666666701" top="0.98402777777777795" bottom="0.98402777777777795" header="0.51180555555555496" footer="0.51180555555555496"/>
  <pageSetup paperSize="9" scale="82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2021</vt:lpstr>
      <vt:lpstr>2020</vt:lpstr>
      <vt:lpstr>2019</vt:lpstr>
      <vt:lpstr>2018</vt:lpstr>
      <vt:lpstr>2017</vt:lpstr>
      <vt:lpstr>2016</vt:lpstr>
      <vt:lpstr>2015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XP</dc:creator>
  <cp:keywords/>
  <dc:description/>
  <cp:lastModifiedBy>1</cp:lastModifiedBy>
  <cp:revision>1</cp:revision>
  <dcterms:created xsi:type="dcterms:W3CDTF">2018-01-24T06:12:34Z</dcterms:created>
  <dcterms:modified xsi:type="dcterms:W3CDTF">2022-10-07T07:51:51Z</dcterms:modified>
  <cp:category/>
  <cp:contentStatus/>
</cp:coreProperties>
</file>